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tabRatio="935" firstSheet="49" activeTab="59"/>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6"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 sheetId="144" r:id="rId59"/>
    <sheet name="AT27B_Req_FG_CA_N CLP" sheetId="145" r:id="rId60"/>
    <sheet name="AT27C_Req_FG_Drought -Pry " sheetId="146" r:id="rId61"/>
    <sheet name="AT27D_Req_FG_Drought -UPry " sheetId="147" r:id="rId62"/>
    <sheet name="AT_28_RqmtKitchen" sheetId="62" r:id="rId63"/>
    <sheet name="AT-28A_RqmtPlinthArea" sheetId="78" r:id="rId64"/>
    <sheet name="AT-28B_Kitchen repair" sheetId="152" r:id="rId65"/>
    <sheet name="AT29_Replacement KD " sheetId="154" r:id="rId66"/>
    <sheet name="AT29_A_Replacement KD" sheetId="153" r:id="rId67"/>
    <sheet name="AT-30_Coook-cum-Helper" sheetId="65" r:id="rId68"/>
    <sheet name="AT_31_Budget_provision " sheetId="98" r:id="rId69"/>
    <sheet name="AT32_Drought Pry Util" sheetId="148" r:id="rId70"/>
    <sheet name="AT-32A Drought UPry Util" sheetId="149" r:id="rId71"/>
  </sheets>
  <definedNames>
    <definedName name="_xlnm.Print_Area" localSheetId="44">'AT_17_Coverage-RBSK '!$A$1:$L$54</definedName>
    <definedName name="_xlnm.Print_Area" localSheetId="46">AT_19_Impl_Agency!$A$1:$J$33</definedName>
    <definedName name="_xlnm.Print_Area" localSheetId="47">'AT_20_CentralCookingagency '!$A$1:$M$28</definedName>
    <definedName name="_xlnm.Print_Area" localSheetId="62">AT_28_RqmtKitchen!$A$1:$R$38</definedName>
    <definedName name="_xlnm.Print_Area" localSheetId="5">AT_2A_fundflow!$A$1:$V$30</definedName>
    <definedName name="_xlnm.Print_Area" localSheetId="68">'AT_31_Budget_provision '!$A$1:$W$35</definedName>
    <definedName name="_xlnm.Print_Area" localSheetId="30">'AT-10 B'!$A$1:$I$53</definedName>
    <definedName name="_xlnm.Print_Area" localSheetId="31">'AT-10 C'!$A$1:$K$50</definedName>
    <definedName name="_xlnm.Print_Area" localSheetId="33">'AT-10 E'!$A$1:$H$51</definedName>
    <definedName name="_xlnm.Print_Area" localSheetId="34">'AT-10 F'!$A$1:$H$50</definedName>
    <definedName name="_xlnm.Print_Area" localSheetId="28">AT10_MME!$A$1:$H$35</definedName>
    <definedName name="_xlnm.Print_Area" localSheetId="29">AT10A_!$A$1:$F$56</definedName>
    <definedName name="_xlnm.Print_Area" localSheetId="32">'AT-10D'!$A$1:$J$32</definedName>
    <definedName name="_xlnm.Print_Area" localSheetId="35">'AT11_KS Year wise'!$A$1:$K$36</definedName>
    <definedName name="_xlnm.Print_Area" localSheetId="36">'AT11A_KS-District wise'!$A$1:$K$53</definedName>
    <definedName name="_xlnm.Print_Area" localSheetId="37">'AT12_KD-New'!$A$1:$K$57</definedName>
    <definedName name="_xlnm.Print_Area" localSheetId="38">'AT12A_KD-Replacement'!$A$1:$K$53</definedName>
    <definedName name="_xlnm.Print_Area" localSheetId="40">'AT-14'!$A$1:$N$51</definedName>
    <definedName name="_xlnm.Print_Area" localSheetId="41">'AT-14 A'!$A$1:$H$22</definedName>
    <definedName name="_xlnm.Print_Area" localSheetId="42">'AT-15'!$A$1:$L$35</definedName>
    <definedName name="_xlnm.Print_Area" localSheetId="43">'AT-16'!$A$1:$K$23</definedName>
    <definedName name="_xlnm.Print_Area" localSheetId="45">'AT18_Details_Community '!$A$1:$G$52</definedName>
    <definedName name="_xlnm.Print_Area" localSheetId="3">'AT-1-Gen_Info '!$A$1:$T$62</definedName>
    <definedName name="_xlnm.Print_Area" localSheetId="51">'AT-23A _AMS'!$A$1:$L$58</definedName>
    <definedName name="_xlnm.Print_Area" localSheetId="52">'AT-24'!$A$1:$M$27</definedName>
    <definedName name="_xlnm.Print_Area" localSheetId="53">'AT-25'!$A$1:$H$49</definedName>
    <definedName name="_xlnm.Print_Area" localSheetId="55">AT26_NoWD!$A$1:$L$33</definedName>
    <definedName name="_xlnm.Print_Area" localSheetId="56">AT26A_NoWD!$A$1:$K$34</definedName>
    <definedName name="_xlnm.Print_Area" localSheetId="57">AT27_Req_FG_CA_Pry!$A$1:$R$53</definedName>
    <definedName name="_xlnm.Print_Area" localSheetId="58">'AT27A_Req_FG_CA_U Pry '!$A$1:$R$53</definedName>
    <definedName name="_xlnm.Print_Area" localSheetId="59">'AT27B_Req_FG_CA_N CLP'!$A$1:$N$53</definedName>
    <definedName name="_xlnm.Print_Area" localSheetId="60">'AT27C_Req_FG_Drought -Pry '!$A$1:$P$33</definedName>
    <definedName name="_xlnm.Print_Area" localSheetId="61">'AT27D_Req_FG_Drought -UPry '!$A$1:$P$33</definedName>
    <definedName name="_xlnm.Print_Area" localSheetId="63">'AT-28A_RqmtPlinthArea'!$A$1:$S$35</definedName>
    <definedName name="_xlnm.Print_Area" localSheetId="64">'AT-28B_Kitchen repair'!$A$1:$H$24</definedName>
    <definedName name="_xlnm.Print_Area" localSheetId="66">'AT29_A_Replacement KD'!$A$1:$V$52</definedName>
    <definedName name="_xlnm.Print_Area" localSheetId="65">'AT29_Replacement KD '!$A$1:$V$31</definedName>
    <definedName name="_xlnm.Print_Area" localSheetId="6">'AT-2B_DBT'!$A$1:$L$40</definedName>
    <definedName name="_xlnm.Print_Area" localSheetId="4">'AT-2-S1 BUDGET'!$A$1:$V$37</definedName>
    <definedName name="_xlnm.Print_Area" localSheetId="67">'AT-30_Coook-cum-Helper'!$A$1:$L$51</definedName>
    <definedName name="_xlnm.Print_Area" localSheetId="69">'AT32_Drought Pry Util'!$A$1:$L$35</definedName>
    <definedName name="_xlnm.Print_Area" localSheetId="70">'AT-32A Drought UPry Util'!$A$1:$L$35</definedName>
    <definedName name="_xlnm.Print_Area" localSheetId="8">'AT3A_cvrg(Insti)_PY'!$A$1:$N$55</definedName>
    <definedName name="_xlnm.Print_Area" localSheetId="9">'AT3B_cvrg(Insti)_UPY '!$A$1:$N$55</definedName>
    <definedName name="_xlnm.Print_Area" localSheetId="10">'AT3C_cvrg(Insti)_UPY '!$A$1:$N$55</definedName>
    <definedName name="_xlnm.Print_Area" localSheetId="25">'AT-8_Hon_CCH_Pry'!$A$1:$V$54</definedName>
    <definedName name="_xlnm.Print_Area" localSheetId="26">'AT-8A_Hon_CCH_UPry'!$A$1:$V$53</definedName>
    <definedName name="_xlnm.Print_Area" localSheetId="27">AT9_TA!$A$1:$I$54</definedName>
    <definedName name="_xlnm.Print_Area" localSheetId="1">Contents!$A$1:$C$69</definedName>
    <definedName name="_xlnm.Print_Area" localSheetId="11">'enrolment vs availed_PY'!$A$1:$Q$55</definedName>
    <definedName name="_xlnm.Print_Area" localSheetId="12">'enrolment vs availed_UPY'!$A$1:$Q$56</definedName>
    <definedName name="_xlnm.Print_Area" localSheetId="39">'Mode of cooking'!$A$1:$H$52</definedName>
    <definedName name="_xlnm.Print_Area" localSheetId="2">Sheet1!$A$1:$J$24</definedName>
    <definedName name="_xlnm.Print_Area" localSheetId="54">'Sheet1 (2)'!$A$1:$J$24</definedName>
    <definedName name="_xlnm.Print_Area" localSheetId="14">T5_PLAN_vs_PRFM!$A$1:$J$51</definedName>
    <definedName name="_xlnm.Print_Area" localSheetId="15">'T5A_PLAN_vs_PRFM '!$A$1:$J$51</definedName>
    <definedName name="_xlnm.Print_Area" localSheetId="16">'T5B_PLAN_vs_PRFM  (2)'!$A$1:$J$51</definedName>
    <definedName name="_xlnm.Print_Area" localSheetId="17">'T5C_Drought_PLAN_vs_PRFM '!$A$1:$J$51</definedName>
    <definedName name="_xlnm.Print_Area" localSheetId="18">'T5D_Drought_PLAN_vs_PRFM  '!$A$1:$J$51</definedName>
    <definedName name="_xlnm.Print_Area" localSheetId="19">T6_FG_py_Utlsn!$A$1:$L$51</definedName>
    <definedName name="_xlnm.Print_Area" localSheetId="20">'T6A_FG_Upy_Utlsn '!$A$1:$L$52</definedName>
    <definedName name="_xlnm.Print_Area" localSheetId="21">T6B_Pay_FG_FCI_Pry!$A$1:$M$54</definedName>
    <definedName name="_xlnm.Print_Area" localSheetId="22">T6C_Coarse_Grain!$A$1:$L$53</definedName>
    <definedName name="_xlnm.Print_Area" localSheetId="23">T7_CC_PY_Utlsn!$A$1:$Q$55</definedName>
    <definedName name="_xlnm.Print_Area" localSheetId="24">'T7ACC_UPY_Utlsn '!$A$1:$Q$55</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 i="139"/>
  <c r="O18"/>
  <c r="O19"/>
  <c r="O20"/>
  <c r="O21"/>
  <c r="O22"/>
  <c r="O23"/>
  <c r="O24"/>
  <c r="O25"/>
  <c r="O26"/>
  <c r="O27"/>
  <c r="O28"/>
  <c r="O29"/>
  <c r="O30"/>
  <c r="O31"/>
  <c r="O32"/>
  <c r="O33"/>
  <c r="O34"/>
  <c r="O35"/>
  <c r="O36"/>
  <c r="O37"/>
  <c r="O38"/>
  <c r="O39"/>
  <c r="O40"/>
  <c r="O41"/>
  <c r="O42"/>
  <c r="O43"/>
  <c r="O44"/>
  <c r="O45"/>
  <c r="O46"/>
  <c r="O47"/>
  <c r="O48"/>
  <c r="O16"/>
  <c r="N17"/>
  <c r="N18"/>
  <c r="N19"/>
  <c r="N20"/>
  <c r="N21"/>
  <c r="N22"/>
  <c r="N23"/>
  <c r="N24"/>
  <c r="N25"/>
  <c r="N26"/>
  <c r="N27"/>
  <c r="N28"/>
  <c r="N29"/>
  <c r="N30"/>
  <c r="N31"/>
  <c r="N32"/>
  <c r="N33"/>
  <c r="N34"/>
  <c r="N35"/>
  <c r="N36"/>
  <c r="N37"/>
  <c r="N38"/>
  <c r="N39"/>
  <c r="N40"/>
  <c r="N41"/>
  <c r="N42"/>
  <c r="N43"/>
  <c r="N44"/>
  <c r="N45"/>
  <c r="N46"/>
  <c r="N47"/>
  <c r="N48"/>
  <c r="N16"/>
  <c r="M17"/>
  <c r="M18"/>
  <c r="M19"/>
  <c r="M20"/>
  <c r="M21"/>
  <c r="M22"/>
  <c r="M23"/>
  <c r="M24"/>
  <c r="M25"/>
  <c r="M26"/>
  <c r="M27"/>
  <c r="M28"/>
  <c r="M29"/>
  <c r="M30"/>
  <c r="M31"/>
  <c r="M32"/>
  <c r="M33"/>
  <c r="M34"/>
  <c r="M35"/>
  <c r="M36"/>
  <c r="M37"/>
  <c r="M38"/>
  <c r="M39"/>
  <c r="M40"/>
  <c r="M41"/>
  <c r="M42"/>
  <c r="M43"/>
  <c r="M44"/>
  <c r="M45"/>
  <c r="M46"/>
  <c r="M47"/>
  <c r="M48"/>
  <c r="M16"/>
  <c r="F48" i="65"/>
  <c r="M46" i="58"/>
  <c r="L24" i="132"/>
  <c r="I10"/>
  <c r="I11"/>
  <c r="I12"/>
  <c r="I13"/>
  <c r="I14"/>
  <c r="I15"/>
  <c r="I16"/>
  <c r="I17"/>
  <c r="I18"/>
  <c r="I19"/>
  <c r="I20"/>
  <c r="I21"/>
  <c r="I22"/>
  <c r="I23"/>
  <c r="I24"/>
  <c r="I9"/>
  <c r="G24"/>
  <c r="F24"/>
  <c r="Q36" i="56"/>
  <c r="J22" i="156" l="1"/>
  <c r="K23" i="27"/>
  <c r="J23" i="28"/>
  <c r="I23"/>
  <c r="F23"/>
  <c r="E23"/>
  <c r="G23" s="1"/>
  <c r="D23"/>
  <c r="H22"/>
  <c r="G22"/>
  <c r="G21"/>
  <c r="H21" s="1"/>
  <c r="H20"/>
  <c r="G20"/>
  <c r="G19"/>
  <c r="H19" s="1"/>
  <c r="H18"/>
  <c r="G18"/>
  <c r="G17"/>
  <c r="H17" s="1"/>
  <c r="H16"/>
  <c r="G16"/>
  <c r="G15"/>
  <c r="H15" s="1"/>
  <c r="H14"/>
  <c r="G14"/>
  <c r="G13"/>
  <c r="H13" s="1"/>
  <c r="H12"/>
  <c r="G12"/>
  <c r="G11"/>
  <c r="H11" s="1"/>
  <c r="J23" i="27"/>
  <c r="I23"/>
  <c r="H12"/>
  <c r="H14"/>
  <c r="H16"/>
  <c r="H18"/>
  <c r="H20"/>
  <c r="H22"/>
  <c r="H11"/>
  <c r="G12"/>
  <c r="G13"/>
  <c r="H13" s="1"/>
  <c r="G14"/>
  <c r="G15"/>
  <c r="H15" s="1"/>
  <c r="G16"/>
  <c r="G17"/>
  <c r="H17" s="1"/>
  <c r="G18"/>
  <c r="G19"/>
  <c r="H19" s="1"/>
  <c r="G20"/>
  <c r="G21"/>
  <c r="H21" s="1"/>
  <c r="G22"/>
  <c r="G11"/>
  <c r="F23"/>
  <c r="G23" s="1"/>
  <c r="E23"/>
  <c r="D23"/>
  <c r="L41" i="124"/>
  <c r="I41"/>
  <c r="H41"/>
  <c r="G41"/>
  <c r="F41"/>
  <c r="D41"/>
  <c r="C10"/>
  <c r="J10" s="1"/>
  <c r="C11"/>
  <c r="J11" s="1"/>
  <c r="C12"/>
  <c r="J12" s="1"/>
  <c r="C13"/>
  <c r="J13" s="1"/>
  <c r="C14"/>
  <c r="J14" s="1"/>
  <c r="C15"/>
  <c r="J15" s="1"/>
  <c r="C16"/>
  <c r="J16" s="1"/>
  <c r="C17"/>
  <c r="K17" s="1"/>
  <c r="M17" s="1"/>
  <c r="C18"/>
  <c r="J18" s="1"/>
  <c r="C19"/>
  <c r="J19" s="1"/>
  <c r="C20"/>
  <c r="J20" s="1"/>
  <c r="C21"/>
  <c r="J21" s="1"/>
  <c r="C22"/>
  <c r="J22" s="1"/>
  <c r="C23"/>
  <c r="J23" s="1"/>
  <c r="C24"/>
  <c r="J24" s="1"/>
  <c r="C25"/>
  <c r="J25" s="1"/>
  <c r="C26"/>
  <c r="J26" s="1"/>
  <c r="C27"/>
  <c r="J27" s="1"/>
  <c r="C28"/>
  <c r="J28" s="1"/>
  <c r="C29"/>
  <c r="J29" s="1"/>
  <c r="C30"/>
  <c r="J30" s="1"/>
  <c r="C31"/>
  <c r="J31" s="1"/>
  <c r="C32"/>
  <c r="J32" s="1"/>
  <c r="C33"/>
  <c r="J33" s="1"/>
  <c r="C34"/>
  <c r="J34" s="1"/>
  <c r="C35"/>
  <c r="J35" s="1"/>
  <c r="C36"/>
  <c r="J36" s="1"/>
  <c r="C37"/>
  <c r="K37" s="1"/>
  <c r="M37" s="1"/>
  <c r="C38"/>
  <c r="J38" s="1"/>
  <c r="C39"/>
  <c r="J39" s="1"/>
  <c r="C40"/>
  <c r="J40" s="1"/>
  <c r="C41"/>
  <c r="J41" s="1"/>
  <c r="C9"/>
  <c r="K9" s="1"/>
  <c r="M9" s="1"/>
  <c r="E41" i="141"/>
  <c r="J17" i="124" l="1"/>
  <c r="K29"/>
  <c r="M29" s="1"/>
  <c r="K11"/>
  <c r="M11" s="1"/>
  <c r="K23"/>
  <c r="M23" s="1"/>
  <c r="K21"/>
  <c r="M21" s="1"/>
  <c r="K35"/>
  <c r="M35" s="1"/>
  <c r="J9"/>
  <c r="K12"/>
  <c r="M12" s="1"/>
  <c r="K18"/>
  <c r="M18" s="1"/>
  <c r="K24"/>
  <c r="M24" s="1"/>
  <c r="K30"/>
  <c r="M30" s="1"/>
  <c r="K36"/>
  <c r="M36" s="1"/>
  <c r="K41"/>
  <c r="M41" s="1"/>
  <c r="K15"/>
  <c r="M15" s="1"/>
  <c r="K27"/>
  <c r="M27" s="1"/>
  <c r="K33"/>
  <c r="M33" s="1"/>
  <c r="K39"/>
  <c r="M39" s="1"/>
  <c r="K13"/>
  <c r="M13" s="1"/>
  <c r="K19"/>
  <c r="M19" s="1"/>
  <c r="K25"/>
  <c r="M25" s="1"/>
  <c r="K31"/>
  <c r="M31" s="1"/>
  <c r="J37"/>
  <c r="K10"/>
  <c r="M10" s="1"/>
  <c r="K14"/>
  <c r="M14" s="1"/>
  <c r="K16"/>
  <c r="M16" s="1"/>
  <c r="K20"/>
  <c r="M20" s="1"/>
  <c r="K22"/>
  <c r="M22" s="1"/>
  <c r="K26"/>
  <c r="M26" s="1"/>
  <c r="K28"/>
  <c r="M28" s="1"/>
  <c r="K32"/>
  <c r="M32" s="1"/>
  <c r="K34"/>
  <c r="M34" s="1"/>
  <c r="K38"/>
  <c r="M38" s="1"/>
  <c r="K40"/>
  <c r="M40" s="1"/>
  <c r="H23" i="27"/>
  <c r="H23" i="28"/>
  <c r="H45" i="86"/>
  <c r="F45"/>
  <c r="I14"/>
  <c r="I15"/>
  <c r="I16"/>
  <c r="I17"/>
  <c r="I18"/>
  <c r="I19"/>
  <c r="I20"/>
  <c r="I21"/>
  <c r="I22"/>
  <c r="I23"/>
  <c r="I24"/>
  <c r="I25"/>
  <c r="I26"/>
  <c r="I27"/>
  <c r="I28"/>
  <c r="I29"/>
  <c r="I30"/>
  <c r="I31"/>
  <c r="I32"/>
  <c r="I33"/>
  <c r="I34"/>
  <c r="I35"/>
  <c r="I36"/>
  <c r="I37"/>
  <c r="I38"/>
  <c r="I39"/>
  <c r="I40"/>
  <c r="I41"/>
  <c r="I42"/>
  <c r="I43"/>
  <c r="I44"/>
  <c r="I45"/>
  <c r="I13"/>
  <c r="W12" i="153" l="1"/>
  <c r="J19" i="96"/>
  <c r="F19"/>
  <c r="N20"/>
  <c r="J20"/>
  <c r="F20"/>
  <c r="J45" i="75"/>
  <c r="I45"/>
  <c r="F45"/>
  <c r="D45"/>
  <c r="C45"/>
  <c r="I46" i="7"/>
  <c r="F46"/>
  <c r="E45" i="86"/>
  <c r="D45"/>
  <c r="C45"/>
  <c r="H44" i="111"/>
  <c r="J46" i="7"/>
  <c r="D46"/>
  <c r="C46"/>
  <c r="M45" i="75"/>
  <c r="M46" i="7"/>
  <c r="L46"/>
  <c r="L45" i="75"/>
  <c r="F44" i="74"/>
  <c r="O43" i="47" l="1"/>
  <c r="M43" i="60"/>
  <c r="E44" i="101"/>
  <c r="F44"/>
  <c r="G44"/>
  <c r="H44"/>
  <c r="I44"/>
  <c r="J44"/>
  <c r="K44"/>
  <c r="L44"/>
  <c r="M44"/>
  <c r="N44"/>
  <c r="O44"/>
  <c r="P44"/>
  <c r="D44"/>
  <c r="D41" i="155" l="1"/>
  <c r="C41"/>
  <c r="G10" i="142"/>
  <c r="G11"/>
  <c r="G12"/>
  <c r="G13"/>
  <c r="G14"/>
  <c r="G15"/>
  <c r="G16"/>
  <c r="G17"/>
  <c r="G18"/>
  <c r="G19"/>
  <c r="G20"/>
  <c r="G21"/>
  <c r="G22"/>
  <c r="G23"/>
  <c r="G24"/>
  <c r="G25"/>
  <c r="G26"/>
  <c r="G27"/>
  <c r="G28"/>
  <c r="G29"/>
  <c r="G30"/>
  <c r="G31"/>
  <c r="G32"/>
  <c r="G33"/>
  <c r="G34"/>
  <c r="G35"/>
  <c r="G36"/>
  <c r="G37"/>
  <c r="G38"/>
  <c r="G39"/>
  <c r="G40"/>
  <c r="G41"/>
  <c r="G9"/>
  <c r="D44" i="66" l="1"/>
  <c r="F44"/>
  <c r="E44"/>
  <c r="C44"/>
  <c r="T13" i="153" l="1"/>
  <c r="U13"/>
  <c r="V13" s="1"/>
  <c r="T14"/>
  <c r="U14"/>
  <c r="V14"/>
  <c r="T15"/>
  <c r="V15" s="1"/>
  <c r="U15"/>
  <c r="T16"/>
  <c r="V16" s="1"/>
  <c r="U16"/>
  <c r="T17"/>
  <c r="U17"/>
  <c r="V17" s="1"/>
  <c r="T18"/>
  <c r="U18"/>
  <c r="V18"/>
  <c r="T19"/>
  <c r="V19" s="1"/>
  <c r="U19"/>
  <c r="T20"/>
  <c r="V20" s="1"/>
  <c r="U20"/>
  <c r="T21"/>
  <c r="U21"/>
  <c r="V21" s="1"/>
  <c r="T22"/>
  <c r="U22"/>
  <c r="V22"/>
  <c r="T23"/>
  <c r="V23" s="1"/>
  <c r="U23"/>
  <c r="T24"/>
  <c r="V24" s="1"/>
  <c r="U24"/>
  <c r="T25"/>
  <c r="U25"/>
  <c r="V25" s="1"/>
  <c r="T26"/>
  <c r="U26"/>
  <c r="V26"/>
  <c r="T27"/>
  <c r="V27" s="1"/>
  <c r="U27"/>
  <c r="T28"/>
  <c r="V28" s="1"/>
  <c r="U28"/>
  <c r="T29"/>
  <c r="U29"/>
  <c r="V29" s="1"/>
  <c r="T30"/>
  <c r="U30"/>
  <c r="V30"/>
  <c r="T31"/>
  <c r="V31" s="1"/>
  <c r="U31"/>
  <c r="T32"/>
  <c r="V32" s="1"/>
  <c r="U32"/>
  <c r="T33"/>
  <c r="U33"/>
  <c r="V33" s="1"/>
  <c r="T34"/>
  <c r="U34"/>
  <c r="V34"/>
  <c r="T35"/>
  <c r="V35" s="1"/>
  <c r="U35"/>
  <c r="T36"/>
  <c r="V36" s="1"/>
  <c r="U36"/>
  <c r="T37"/>
  <c r="U37"/>
  <c r="V37" s="1"/>
  <c r="T38"/>
  <c r="U38"/>
  <c r="V38"/>
  <c r="T39"/>
  <c r="V39" s="1"/>
  <c r="U39"/>
  <c r="T40"/>
  <c r="V40" s="1"/>
  <c r="U40"/>
  <c r="T41"/>
  <c r="U41"/>
  <c r="V41" s="1"/>
  <c r="T42"/>
  <c r="U42"/>
  <c r="V42"/>
  <c r="T43"/>
  <c r="V43" s="1"/>
  <c r="U43"/>
  <c r="T44"/>
  <c r="V44" s="1"/>
  <c r="U44"/>
  <c r="V12"/>
  <c r="U12"/>
  <c r="T12"/>
  <c r="R13"/>
  <c r="R14"/>
  <c r="R15"/>
  <c r="R16"/>
  <c r="R17"/>
  <c r="R18"/>
  <c r="R19"/>
  <c r="R20"/>
  <c r="R21"/>
  <c r="R22"/>
  <c r="R23"/>
  <c r="R24"/>
  <c r="R25"/>
  <c r="R26"/>
  <c r="R27"/>
  <c r="R28"/>
  <c r="R29"/>
  <c r="R30"/>
  <c r="R31"/>
  <c r="R32"/>
  <c r="R33"/>
  <c r="R34"/>
  <c r="R35"/>
  <c r="R36"/>
  <c r="R37"/>
  <c r="R38"/>
  <c r="R39"/>
  <c r="R40"/>
  <c r="R41"/>
  <c r="R42"/>
  <c r="R43"/>
  <c r="R44"/>
  <c r="R12"/>
  <c r="Q13"/>
  <c r="Q14"/>
  <c r="Q15"/>
  <c r="Q16"/>
  <c r="Q17"/>
  <c r="Q18"/>
  <c r="Q19"/>
  <c r="Q20"/>
  <c r="Q21"/>
  <c r="Q22"/>
  <c r="Q23"/>
  <c r="Q24"/>
  <c r="Q25"/>
  <c r="Q26"/>
  <c r="Q27"/>
  <c r="Q28"/>
  <c r="Q29"/>
  <c r="Q30"/>
  <c r="Q31"/>
  <c r="Q32"/>
  <c r="Q33"/>
  <c r="Q34"/>
  <c r="Q35"/>
  <c r="Q36"/>
  <c r="Q37"/>
  <c r="Q38"/>
  <c r="Q39"/>
  <c r="Q40"/>
  <c r="Q41"/>
  <c r="Q42"/>
  <c r="Q43"/>
  <c r="Q44"/>
  <c r="Q12"/>
  <c r="P13"/>
  <c r="P14"/>
  <c r="P15"/>
  <c r="P16"/>
  <c r="P17"/>
  <c r="P18"/>
  <c r="P19"/>
  <c r="P20"/>
  <c r="P21"/>
  <c r="P22"/>
  <c r="P23"/>
  <c r="P24"/>
  <c r="P25"/>
  <c r="P26"/>
  <c r="P27"/>
  <c r="P28"/>
  <c r="P29"/>
  <c r="P30"/>
  <c r="P31"/>
  <c r="P32"/>
  <c r="P33"/>
  <c r="P34"/>
  <c r="P35"/>
  <c r="P36"/>
  <c r="P37"/>
  <c r="P38"/>
  <c r="P39"/>
  <c r="P40"/>
  <c r="P41"/>
  <c r="P42"/>
  <c r="P43"/>
  <c r="P44"/>
  <c r="P12"/>
  <c r="N13"/>
  <c r="N14"/>
  <c r="N15"/>
  <c r="N16"/>
  <c r="N17"/>
  <c r="N18"/>
  <c r="N19"/>
  <c r="N20"/>
  <c r="N21"/>
  <c r="N22"/>
  <c r="N23"/>
  <c r="N24"/>
  <c r="N25"/>
  <c r="N26"/>
  <c r="N27"/>
  <c r="N28"/>
  <c r="N29"/>
  <c r="N30"/>
  <c r="N31"/>
  <c r="N32"/>
  <c r="N33"/>
  <c r="N34"/>
  <c r="N35"/>
  <c r="N36"/>
  <c r="N37"/>
  <c r="N38"/>
  <c r="N39"/>
  <c r="N40"/>
  <c r="N41"/>
  <c r="N42"/>
  <c r="N43"/>
  <c r="N44"/>
  <c r="N12"/>
  <c r="M13"/>
  <c r="M14"/>
  <c r="M15"/>
  <c r="M16"/>
  <c r="M17"/>
  <c r="M18"/>
  <c r="M19"/>
  <c r="M20"/>
  <c r="M21"/>
  <c r="M22"/>
  <c r="M23"/>
  <c r="M24"/>
  <c r="M25"/>
  <c r="M26"/>
  <c r="M27"/>
  <c r="M28"/>
  <c r="M29"/>
  <c r="M30"/>
  <c r="M31"/>
  <c r="M32"/>
  <c r="M33"/>
  <c r="M34"/>
  <c r="M35"/>
  <c r="M36"/>
  <c r="M37"/>
  <c r="M38"/>
  <c r="M39"/>
  <c r="M40"/>
  <c r="M41"/>
  <c r="M42"/>
  <c r="M43"/>
  <c r="M44"/>
  <c r="M12"/>
  <c r="L13"/>
  <c r="L14"/>
  <c r="L15"/>
  <c r="L16"/>
  <c r="L17"/>
  <c r="L18"/>
  <c r="L19"/>
  <c r="L20"/>
  <c r="L21"/>
  <c r="L22"/>
  <c r="L23"/>
  <c r="L24"/>
  <c r="L25"/>
  <c r="L26"/>
  <c r="L27"/>
  <c r="L28"/>
  <c r="L29"/>
  <c r="L30"/>
  <c r="L31"/>
  <c r="L32"/>
  <c r="L33"/>
  <c r="L34"/>
  <c r="L35"/>
  <c r="L36"/>
  <c r="L37"/>
  <c r="L38"/>
  <c r="L39"/>
  <c r="L40"/>
  <c r="L41"/>
  <c r="L42"/>
  <c r="L43"/>
  <c r="L44"/>
  <c r="L12"/>
  <c r="J13"/>
  <c r="J14"/>
  <c r="J15"/>
  <c r="J16"/>
  <c r="J17"/>
  <c r="J18"/>
  <c r="J19"/>
  <c r="J20"/>
  <c r="J21"/>
  <c r="J22"/>
  <c r="J23"/>
  <c r="J24"/>
  <c r="J25"/>
  <c r="J26"/>
  <c r="J27"/>
  <c r="J28"/>
  <c r="J29"/>
  <c r="J30"/>
  <c r="J31"/>
  <c r="J32"/>
  <c r="J33"/>
  <c r="J34"/>
  <c r="J35"/>
  <c r="J36"/>
  <c r="J37"/>
  <c r="J38"/>
  <c r="J39"/>
  <c r="J40"/>
  <c r="J41"/>
  <c r="J42"/>
  <c r="J43"/>
  <c r="J44"/>
  <c r="J12"/>
  <c r="I13"/>
  <c r="I14"/>
  <c r="I15"/>
  <c r="I16"/>
  <c r="I17"/>
  <c r="I18"/>
  <c r="I19"/>
  <c r="I20"/>
  <c r="I21"/>
  <c r="I22"/>
  <c r="I23"/>
  <c r="I24"/>
  <c r="I25"/>
  <c r="I26"/>
  <c r="I27"/>
  <c r="I28"/>
  <c r="I29"/>
  <c r="I30"/>
  <c r="I31"/>
  <c r="I32"/>
  <c r="I33"/>
  <c r="I34"/>
  <c r="I35"/>
  <c r="I36"/>
  <c r="I37"/>
  <c r="I38"/>
  <c r="I39"/>
  <c r="I40"/>
  <c r="I41"/>
  <c r="I42"/>
  <c r="I43"/>
  <c r="I44"/>
  <c r="I12"/>
  <c r="H13"/>
  <c r="H14"/>
  <c r="H15"/>
  <c r="H16"/>
  <c r="H17"/>
  <c r="H18"/>
  <c r="H19"/>
  <c r="H20"/>
  <c r="H21"/>
  <c r="H22"/>
  <c r="H23"/>
  <c r="H24"/>
  <c r="H25"/>
  <c r="H26"/>
  <c r="H27"/>
  <c r="H28"/>
  <c r="H29"/>
  <c r="H30"/>
  <c r="H31"/>
  <c r="H32"/>
  <c r="H33"/>
  <c r="H34"/>
  <c r="H35"/>
  <c r="H36"/>
  <c r="H37"/>
  <c r="H38"/>
  <c r="H39"/>
  <c r="H40"/>
  <c r="H41"/>
  <c r="H42"/>
  <c r="H43"/>
  <c r="H44"/>
  <c r="H12"/>
  <c r="F13"/>
  <c r="F14"/>
  <c r="F15"/>
  <c r="F16"/>
  <c r="F17"/>
  <c r="F18"/>
  <c r="F19"/>
  <c r="F20"/>
  <c r="F21"/>
  <c r="F22"/>
  <c r="F23"/>
  <c r="F24"/>
  <c r="F25"/>
  <c r="F26"/>
  <c r="F27"/>
  <c r="F28"/>
  <c r="F29"/>
  <c r="F30"/>
  <c r="F31"/>
  <c r="F32"/>
  <c r="F33"/>
  <c r="F34"/>
  <c r="F35"/>
  <c r="F36"/>
  <c r="F37"/>
  <c r="F38"/>
  <c r="F39"/>
  <c r="F40"/>
  <c r="F41"/>
  <c r="F42"/>
  <c r="F43"/>
  <c r="F44"/>
  <c r="F12"/>
  <c r="E13"/>
  <c r="E14"/>
  <c r="E15"/>
  <c r="E16"/>
  <c r="E17"/>
  <c r="E18"/>
  <c r="E19"/>
  <c r="E20"/>
  <c r="E21"/>
  <c r="E22"/>
  <c r="E23"/>
  <c r="E24"/>
  <c r="E25"/>
  <c r="E26"/>
  <c r="E27"/>
  <c r="E28"/>
  <c r="E29"/>
  <c r="E30"/>
  <c r="E31"/>
  <c r="E32"/>
  <c r="E33"/>
  <c r="E34"/>
  <c r="E35"/>
  <c r="E36"/>
  <c r="E37"/>
  <c r="E38"/>
  <c r="E39"/>
  <c r="E40"/>
  <c r="E41"/>
  <c r="E42"/>
  <c r="E43"/>
  <c r="E44"/>
  <c r="E12"/>
  <c r="D13"/>
  <c r="D14"/>
  <c r="D15"/>
  <c r="D16"/>
  <c r="D17"/>
  <c r="D18"/>
  <c r="D19"/>
  <c r="D20"/>
  <c r="D21"/>
  <c r="D22"/>
  <c r="D23"/>
  <c r="D24"/>
  <c r="D25"/>
  <c r="D26"/>
  <c r="D27"/>
  <c r="D28"/>
  <c r="D29"/>
  <c r="D30"/>
  <c r="D31"/>
  <c r="D32"/>
  <c r="D33"/>
  <c r="D34"/>
  <c r="D35"/>
  <c r="D36"/>
  <c r="D37"/>
  <c r="D38"/>
  <c r="D39"/>
  <c r="D40"/>
  <c r="D41"/>
  <c r="D42"/>
  <c r="D43"/>
  <c r="D44"/>
  <c r="D12"/>
  <c r="S13"/>
  <c r="S14"/>
  <c r="S15"/>
  <c r="S16"/>
  <c r="S17"/>
  <c r="S18"/>
  <c r="S19"/>
  <c r="S20"/>
  <c r="S21"/>
  <c r="S22"/>
  <c r="S23"/>
  <c r="S24"/>
  <c r="S25"/>
  <c r="S26"/>
  <c r="S27"/>
  <c r="S28"/>
  <c r="S29"/>
  <c r="S30"/>
  <c r="S31"/>
  <c r="S32"/>
  <c r="S33"/>
  <c r="S34"/>
  <c r="S35"/>
  <c r="S36"/>
  <c r="S37"/>
  <c r="S38"/>
  <c r="S39"/>
  <c r="S40"/>
  <c r="S41"/>
  <c r="S42"/>
  <c r="S43"/>
  <c r="S44"/>
  <c r="S12"/>
  <c r="E45" i="138"/>
  <c r="D45"/>
  <c r="O14" i="114"/>
  <c r="O15"/>
  <c r="O16"/>
  <c r="O17"/>
  <c r="O18"/>
  <c r="O19"/>
  <c r="O20"/>
  <c r="O21"/>
  <c r="O22"/>
  <c r="O23"/>
  <c r="O24"/>
  <c r="O25"/>
  <c r="O26"/>
  <c r="O27"/>
  <c r="O28"/>
  <c r="O29"/>
  <c r="O30"/>
  <c r="O31"/>
  <c r="O32"/>
  <c r="O33"/>
  <c r="O34"/>
  <c r="O35"/>
  <c r="O36"/>
  <c r="O37"/>
  <c r="O38"/>
  <c r="O39"/>
  <c r="O40"/>
  <c r="O41"/>
  <c r="O42"/>
  <c r="O43"/>
  <c r="O44"/>
  <c r="O45"/>
  <c r="O13"/>
  <c r="N14"/>
  <c r="N15"/>
  <c r="N16"/>
  <c r="N17"/>
  <c r="N18"/>
  <c r="N19"/>
  <c r="N20"/>
  <c r="N21"/>
  <c r="N22"/>
  <c r="N23"/>
  <c r="N24"/>
  <c r="N25"/>
  <c r="N26"/>
  <c r="N27"/>
  <c r="N28"/>
  <c r="N29"/>
  <c r="N30"/>
  <c r="N31"/>
  <c r="N32"/>
  <c r="N33"/>
  <c r="N34"/>
  <c r="N35"/>
  <c r="N36"/>
  <c r="N37"/>
  <c r="N38"/>
  <c r="N39"/>
  <c r="N40"/>
  <c r="N41"/>
  <c r="N42"/>
  <c r="N43"/>
  <c r="N44"/>
  <c r="N45"/>
  <c r="N13"/>
  <c r="O15" i="88"/>
  <c r="O16"/>
  <c r="O17"/>
  <c r="O18"/>
  <c r="O19"/>
  <c r="O20"/>
  <c r="O21"/>
  <c r="O22"/>
  <c r="O23"/>
  <c r="O24"/>
  <c r="O25"/>
  <c r="O26"/>
  <c r="O27"/>
  <c r="O28"/>
  <c r="O29"/>
  <c r="O30"/>
  <c r="O31"/>
  <c r="O32"/>
  <c r="O33"/>
  <c r="O34"/>
  <c r="O35"/>
  <c r="O36"/>
  <c r="O37"/>
  <c r="O38"/>
  <c r="O39"/>
  <c r="O40"/>
  <c r="O41"/>
  <c r="O42"/>
  <c r="O43"/>
  <c r="O44"/>
  <c r="O45"/>
  <c r="O46"/>
  <c r="O14"/>
  <c r="N15"/>
  <c r="N16"/>
  <c r="N17"/>
  <c r="N18"/>
  <c r="N19"/>
  <c r="N20"/>
  <c r="N21"/>
  <c r="N22"/>
  <c r="N23"/>
  <c r="N24"/>
  <c r="N25"/>
  <c r="N26"/>
  <c r="N27"/>
  <c r="N28"/>
  <c r="N29"/>
  <c r="N30"/>
  <c r="N31"/>
  <c r="N32"/>
  <c r="N33"/>
  <c r="N34"/>
  <c r="N35"/>
  <c r="N36"/>
  <c r="N37"/>
  <c r="N38"/>
  <c r="N39"/>
  <c r="N40"/>
  <c r="N41"/>
  <c r="N42"/>
  <c r="N43"/>
  <c r="N44"/>
  <c r="N45"/>
  <c r="N46"/>
  <c r="N14"/>
  <c r="C17" i="139"/>
  <c r="C13" i="101" s="1"/>
  <c r="C18" i="139"/>
  <c r="C14" i="101" s="1"/>
  <c r="C19" i="139"/>
  <c r="C15" i="101" s="1"/>
  <c r="C20" i="139"/>
  <c r="C16" i="101" s="1"/>
  <c r="C21" i="139"/>
  <c r="C17" i="101" s="1"/>
  <c r="C22" i="139"/>
  <c r="C18" i="101" s="1"/>
  <c r="C23" i="139"/>
  <c r="C19" i="101" s="1"/>
  <c r="C24" i="139"/>
  <c r="C20" i="101" s="1"/>
  <c r="C25" i="139"/>
  <c r="C21" i="101" s="1"/>
  <c r="C26" i="139"/>
  <c r="C22" i="101" s="1"/>
  <c r="C27" i="139"/>
  <c r="C23" i="101" s="1"/>
  <c r="C28" i="139"/>
  <c r="C24" i="101" s="1"/>
  <c r="C29" i="139"/>
  <c r="C25" i="101" s="1"/>
  <c r="C30" i="139"/>
  <c r="C26" i="101" s="1"/>
  <c r="C31" i="139"/>
  <c r="C27" i="101" s="1"/>
  <c r="C32" i="139"/>
  <c r="C28" i="101" s="1"/>
  <c r="C33" i="139"/>
  <c r="C29" i="101" s="1"/>
  <c r="C34" i="139"/>
  <c r="C30" i="101" s="1"/>
  <c r="C35" i="139"/>
  <c r="C31" i="101" s="1"/>
  <c r="C36" i="139"/>
  <c r="C32" i="101" s="1"/>
  <c r="C37" i="139"/>
  <c r="C33" i="101" s="1"/>
  <c r="C38" i="139"/>
  <c r="C34" i="101" s="1"/>
  <c r="C39" i="139"/>
  <c r="C35" i="101" s="1"/>
  <c r="C40" i="139"/>
  <c r="C36" i="101" s="1"/>
  <c r="C41" i="139"/>
  <c r="C37" i="101" s="1"/>
  <c r="C42" i="139"/>
  <c r="C38" i="101" s="1"/>
  <c r="C43" i="139"/>
  <c r="C39" i="101" s="1"/>
  <c r="C44" i="139"/>
  <c r="C40" i="101" s="1"/>
  <c r="C45" i="139"/>
  <c r="C41" i="101" s="1"/>
  <c r="C46" i="139"/>
  <c r="C42" i="101" s="1"/>
  <c r="C47" i="139"/>
  <c r="C43" i="101" s="1"/>
  <c r="C48" i="139"/>
  <c r="C44" i="101" s="1"/>
  <c r="C16" i="139"/>
  <c r="C12" i="101" s="1"/>
  <c r="L48" i="139"/>
  <c r="K48"/>
  <c r="J48"/>
  <c r="I48"/>
  <c r="H48"/>
  <c r="G48"/>
  <c r="F48"/>
  <c r="E48"/>
  <c r="D48"/>
  <c r="L11" i="56"/>
  <c r="L12"/>
  <c r="L13" s="1"/>
  <c r="B13"/>
  <c r="D13"/>
  <c r="F13"/>
  <c r="H13"/>
  <c r="J13"/>
  <c r="N43" i="47" l="1"/>
  <c r="M43"/>
  <c r="N43" i="60"/>
  <c r="E41" i="155"/>
  <c r="D41" i="123"/>
  <c r="E41"/>
  <c r="F41"/>
  <c r="G41"/>
  <c r="H41"/>
  <c r="I41"/>
  <c r="J41"/>
  <c r="K41"/>
  <c r="C41"/>
  <c r="F46" i="75"/>
  <c r="I44" i="93" l="1"/>
  <c r="E44"/>
  <c r="F44"/>
  <c r="G44"/>
  <c r="H44"/>
  <c r="J44"/>
  <c r="K44"/>
  <c r="L44"/>
  <c r="D44"/>
  <c r="C44"/>
  <c r="I44" i="121" l="1"/>
  <c r="D44"/>
  <c r="F41" i="142"/>
  <c r="C10"/>
  <c r="C11"/>
  <c r="C12"/>
  <c r="C13"/>
  <c r="C14"/>
  <c r="C15"/>
  <c r="C16"/>
  <c r="C17"/>
  <c r="C18"/>
  <c r="C19"/>
  <c r="C20"/>
  <c r="C21"/>
  <c r="C22"/>
  <c r="C23"/>
  <c r="C24"/>
  <c r="C25"/>
  <c r="C26"/>
  <c r="C27"/>
  <c r="C28"/>
  <c r="C29"/>
  <c r="C30"/>
  <c r="C31"/>
  <c r="C32"/>
  <c r="C33"/>
  <c r="C34"/>
  <c r="C35"/>
  <c r="C36"/>
  <c r="C37"/>
  <c r="C38"/>
  <c r="C39"/>
  <c r="C40"/>
  <c r="C41"/>
  <c r="C9"/>
  <c r="M25" i="98" l="1"/>
  <c r="N25"/>
  <c r="O25"/>
  <c r="P25"/>
  <c r="Q25"/>
  <c r="L25"/>
  <c r="D25"/>
  <c r="E25"/>
  <c r="F25"/>
  <c r="G25"/>
  <c r="H25"/>
  <c r="C25"/>
  <c r="U21"/>
  <c r="V21"/>
  <c r="W21"/>
  <c r="U23"/>
  <c r="V23"/>
  <c r="W23"/>
  <c r="U24"/>
  <c r="V24"/>
  <c r="W24"/>
  <c r="R16"/>
  <c r="S16"/>
  <c r="T16"/>
  <c r="R17"/>
  <c r="S17"/>
  <c r="T17"/>
  <c r="R18"/>
  <c r="S18"/>
  <c r="T18"/>
  <c r="R19"/>
  <c r="S19"/>
  <c r="T19"/>
  <c r="R21"/>
  <c r="S21"/>
  <c r="T21"/>
  <c r="R22"/>
  <c r="S22"/>
  <c r="T22"/>
  <c r="R23"/>
  <c r="S23"/>
  <c r="T23"/>
  <c r="R24"/>
  <c r="S24"/>
  <c r="T24"/>
  <c r="T15"/>
  <c r="S15"/>
  <c r="R15"/>
  <c r="U15" s="1"/>
  <c r="I21"/>
  <c r="J21"/>
  <c r="K21"/>
  <c r="I22"/>
  <c r="U22" s="1"/>
  <c r="J22"/>
  <c r="V22" s="1"/>
  <c r="K22"/>
  <c r="W22" s="1"/>
  <c r="I23"/>
  <c r="J23"/>
  <c r="K23"/>
  <c r="I24"/>
  <c r="J24"/>
  <c r="K24"/>
  <c r="I16"/>
  <c r="J16"/>
  <c r="K16"/>
  <c r="I17"/>
  <c r="J17"/>
  <c r="K17"/>
  <c r="I18"/>
  <c r="J18"/>
  <c r="K18"/>
  <c r="W18" s="1"/>
  <c r="I19"/>
  <c r="J19"/>
  <c r="K19"/>
  <c r="K15"/>
  <c r="W15" s="1"/>
  <c r="J15"/>
  <c r="I15"/>
  <c r="L12" i="47"/>
  <c r="L13"/>
  <c r="L14"/>
  <c r="L15"/>
  <c r="L16"/>
  <c r="L17"/>
  <c r="L18"/>
  <c r="L19"/>
  <c r="L20"/>
  <c r="L21"/>
  <c r="L22"/>
  <c r="L23"/>
  <c r="L24"/>
  <c r="L25"/>
  <c r="L26"/>
  <c r="L27"/>
  <c r="L28"/>
  <c r="L29"/>
  <c r="L30"/>
  <c r="L31"/>
  <c r="L32"/>
  <c r="L33"/>
  <c r="L34"/>
  <c r="L35"/>
  <c r="L36"/>
  <c r="L37"/>
  <c r="L38"/>
  <c r="L39"/>
  <c r="L40"/>
  <c r="L41"/>
  <c r="L42"/>
  <c r="L11"/>
  <c r="I43"/>
  <c r="H43"/>
  <c r="G12"/>
  <c r="G13"/>
  <c r="G14"/>
  <c r="G15"/>
  <c r="G16"/>
  <c r="G17"/>
  <c r="G18"/>
  <c r="G19"/>
  <c r="G20"/>
  <c r="G21"/>
  <c r="G22"/>
  <c r="G23"/>
  <c r="G24"/>
  <c r="G25"/>
  <c r="G26"/>
  <c r="G27"/>
  <c r="G28"/>
  <c r="G29"/>
  <c r="G30"/>
  <c r="G31"/>
  <c r="G32"/>
  <c r="G33"/>
  <c r="G34"/>
  <c r="G35"/>
  <c r="G36"/>
  <c r="G37"/>
  <c r="G38"/>
  <c r="G39"/>
  <c r="G40"/>
  <c r="G41"/>
  <c r="G42"/>
  <c r="G11"/>
  <c r="D43"/>
  <c r="C43"/>
  <c r="G43" s="1"/>
  <c r="L12" i="60"/>
  <c r="L13"/>
  <c r="L14"/>
  <c r="L15"/>
  <c r="L16"/>
  <c r="L17"/>
  <c r="L18"/>
  <c r="L19"/>
  <c r="L20"/>
  <c r="L21"/>
  <c r="L22"/>
  <c r="L23"/>
  <c r="L24"/>
  <c r="L25"/>
  <c r="L26"/>
  <c r="L27"/>
  <c r="L28"/>
  <c r="L29"/>
  <c r="L30"/>
  <c r="L31"/>
  <c r="L32"/>
  <c r="L33"/>
  <c r="L34"/>
  <c r="L35"/>
  <c r="L36"/>
  <c r="L37"/>
  <c r="L38"/>
  <c r="L39"/>
  <c r="L40"/>
  <c r="L41"/>
  <c r="L42"/>
  <c r="L11"/>
  <c r="I43"/>
  <c r="H43"/>
  <c r="G12"/>
  <c r="C10" i="141" s="1"/>
  <c r="F10" s="1"/>
  <c r="G13" i="60"/>
  <c r="C11" i="141" s="1"/>
  <c r="F11" s="1"/>
  <c r="G14" i="60"/>
  <c r="C12" i="141" s="1"/>
  <c r="F12" s="1"/>
  <c r="G15" i="60"/>
  <c r="C13" i="141" s="1"/>
  <c r="F13" s="1"/>
  <c r="G16" i="60"/>
  <c r="C14" i="141" s="1"/>
  <c r="F14" s="1"/>
  <c r="G17" i="60"/>
  <c r="C15" i="141" s="1"/>
  <c r="F15" s="1"/>
  <c r="G18" i="60"/>
  <c r="C16" i="141" s="1"/>
  <c r="F16" s="1"/>
  <c r="G19" i="60"/>
  <c r="C17" i="141" s="1"/>
  <c r="F17" s="1"/>
  <c r="G20" i="60"/>
  <c r="C18" i="141" s="1"/>
  <c r="F18" s="1"/>
  <c r="G21" i="60"/>
  <c r="C19" i="141" s="1"/>
  <c r="F19" s="1"/>
  <c r="G22" i="60"/>
  <c r="C20" i="141" s="1"/>
  <c r="F20" s="1"/>
  <c r="G23" i="60"/>
  <c r="C21" i="141" s="1"/>
  <c r="F21" s="1"/>
  <c r="G24" i="60"/>
  <c r="C22" i="141" s="1"/>
  <c r="F22" s="1"/>
  <c r="G25" i="60"/>
  <c r="C23" i="141" s="1"/>
  <c r="F23" s="1"/>
  <c r="G26" i="60"/>
  <c r="C24" i="141" s="1"/>
  <c r="F24" s="1"/>
  <c r="G27" i="60"/>
  <c r="C25" i="141" s="1"/>
  <c r="F25" s="1"/>
  <c r="G28" i="60"/>
  <c r="C26" i="141" s="1"/>
  <c r="F26" s="1"/>
  <c r="G29" i="60"/>
  <c r="C27" i="141" s="1"/>
  <c r="F27" s="1"/>
  <c r="G30" i="60"/>
  <c r="C28" i="141" s="1"/>
  <c r="F28" s="1"/>
  <c r="G31" i="60"/>
  <c r="C29" i="141" s="1"/>
  <c r="F29" s="1"/>
  <c r="G32" i="60"/>
  <c r="C30" i="141" s="1"/>
  <c r="F30" s="1"/>
  <c r="G33" i="60"/>
  <c r="C31" i="141" s="1"/>
  <c r="F31" s="1"/>
  <c r="G34" i="60"/>
  <c r="C32" i="141" s="1"/>
  <c r="F32" s="1"/>
  <c r="G35" i="60"/>
  <c r="C33" i="141" s="1"/>
  <c r="F33" s="1"/>
  <c r="G36" i="60"/>
  <c r="C34" i="141" s="1"/>
  <c r="F34" s="1"/>
  <c r="G37" i="60"/>
  <c r="C35" i="141" s="1"/>
  <c r="F35" s="1"/>
  <c r="G38" i="60"/>
  <c r="C36" i="141" s="1"/>
  <c r="F36" s="1"/>
  <c r="G39" i="60"/>
  <c r="C37" i="141" s="1"/>
  <c r="F37" s="1"/>
  <c r="G40" i="60"/>
  <c r="C38" i="141" s="1"/>
  <c r="F38" s="1"/>
  <c r="G41" i="60"/>
  <c r="C39" i="141" s="1"/>
  <c r="F39" s="1"/>
  <c r="G42" i="60"/>
  <c r="C40" i="141" s="1"/>
  <c r="F40" s="1"/>
  <c r="G11" i="60"/>
  <c r="C9" i="141" s="1"/>
  <c r="F9" s="1"/>
  <c r="D43" i="60"/>
  <c r="C43"/>
  <c r="G43" s="1"/>
  <c r="C41" i="141" s="1"/>
  <c r="F41" s="1"/>
  <c r="V16" i="98" l="1"/>
  <c r="V15"/>
  <c r="V17"/>
  <c r="U18"/>
  <c r="W19"/>
  <c r="T25"/>
  <c r="S25"/>
  <c r="R25"/>
  <c r="U16"/>
  <c r="K25"/>
  <c r="I25"/>
  <c r="J25"/>
  <c r="L43" i="60"/>
  <c r="L43" i="47"/>
  <c r="V18" i="98"/>
  <c r="W16"/>
  <c r="V19"/>
  <c r="U19"/>
  <c r="W17"/>
  <c r="U17"/>
  <c r="W25" l="1"/>
  <c r="V25"/>
  <c r="U25"/>
  <c r="I21" i="65"/>
  <c r="H12"/>
  <c r="I12" s="1"/>
  <c r="H13"/>
  <c r="I13" s="1"/>
  <c r="H14"/>
  <c r="I14" s="1"/>
  <c r="H15"/>
  <c r="I15" s="1"/>
  <c r="H16"/>
  <c r="I16" s="1"/>
  <c r="H17"/>
  <c r="I17" s="1"/>
  <c r="H18"/>
  <c r="I18" s="1"/>
  <c r="H19"/>
  <c r="I19" s="1"/>
  <c r="H20"/>
  <c r="I20" s="1"/>
  <c r="H2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11"/>
  <c r="I11" s="1"/>
  <c r="G12"/>
  <c r="G13"/>
  <c r="G14"/>
  <c r="G15"/>
  <c r="G16"/>
  <c r="G17"/>
  <c r="G18"/>
  <c r="G19"/>
  <c r="G20"/>
  <c r="G21"/>
  <c r="G22"/>
  <c r="G23"/>
  <c r="G24"/>
  <c r="G25"/>
  <c r="G26"/>
  <c r="G27"/>
  <c r="G28"/>
  <c r="G29"/>
  <c r="G30"/>
  <c r="G31"/>
  <c r="G32"/>
  <c r="G33"/>
  <c r="G34"/>
  <c r="G35"/>
  <c r="G36"/>
  <c r="G37"/>
  <c r="G38"/>
  <c r="G39"/>
  <c r="G40"/>
  <c r="G41"/>
  <c r="G42"/>
  <c r="G43"/>
  <c r="G11"/>
  <c r="D12"/>
  <c r="E12" s="1"/>
  <c r="D13"/>
  <c r="E13" s="1"/>
  <c r="D14"/>
  <c r="E14" s="1"/>
  <c r="K14" s="1"/>
  <c r="D15"/>
  <c r="E15" s="1"/>
  <c r="D16"/>
  <c r="E16" s="1"/>
  <c r="D17"/>
  <c r="E17" s="1"/>
  <c r="D18"/>
  <c r="E18" s="1"/>
  <c r="K18" s="1"/>
  <c r="D19"/>
  <c r="E19" s="1"/>
  <c r="D20"/>
  <c r="E20" s="1"/>
  <c r="D21"/>
  <c r="E21" s="1"/>
  <c r="K21" s="1"/>
  <c r="D22"/>
  <c r="E22" s="1"/>
  <c r="K22" s="1"/>
  <c r="D23"/>
  <c r="E23" s="1"/>
  <c r="D24"/>
  <c r="E24" s="1"/>
  <c r="D25"/>
  <c r="E25" s="1"/>
  <c r="D26"/>
  <c r="E26" s="1"/>
  <c r="K26" s="1"/>
  <c r="D27"/>
  <c r="E27" s="1"/>
  <c r="D28"/>
  <c r="E28" s="1"/>
  <c r="D29"/>
  <c r="E29" s="1"/>
  <c r="D30"/>
  <c r="E30" s="1"/>
  <c r="K30" s="1"/>
  <c r="D31"/>
  <c r="E31" s="1"/>
  <c r="D32"/>
  <c r="E32" s="1"/>
  <c r="D33"/>
  <c r="E33" s="1"/>
  <c r="D34"/>
  <c r="E34" s="1"/>
  <c r="K34" s="1"/>
  <c r="D35"/>
  <c r="E35" s="1"/>
  <c r="D36"/>
  <c r="E36" s="1"/>
  <c r="D37"/>
  <c r="E37" s="1"/>
  <c r="D38"/>
  <c r="E38" s="1"/>
  <c r="K38" s="1"/>
  <c r="D39"/>
  <c r="E39" s="1"/>
  <c r="D40"/>
  <c r="E40" s="1"/>
  <c r="D41"/>
  <c r="E41" s="1"/>
  <c r="D42"/>
  <c r="E42" s="1"/>
  <c r="K42" s="1"/>
  <c r="D43"/>
  <c r="E43" s="1"/>
  <c r="D11"/>
  <c r="E11" s="1"/>
  <c r="C12"/>
  <c r="C13"/>
  <c r="C14"/>
  <c r="C15"/>
  <c r="C16"/>
  <c r="C17"/>
  <c r="C18"/>
  <c r="C19"/>
  <c r="C20"/>
  <c r="C21"/>
  <c r="C22"/>
  <c r="C23"/>
  <c r="C24"/>
  <c r="C25"/>
  <c r="C26"/>
  <c r="C27"/>
  <c r="C28"/>
  <c r="C29"/>
  <c r="C30"/>
  <c r="C31"/>
  <c r="C32"/>
  <c r="C33"/>
  <c r="C34"/>
  <c r="C35"/>
  <c r="C36"/>
  <c r="C37"/>
  <c r="C38"/>
  <c r="C39"/>
  <c r="C40"/>
  <c r="C41"/>
  <c r="C42"/>
  <c r="C43"/>
  <c r="C11"/>
  <c r="K41" l="1"/>
  <c r="K29"/>
  <c r="K17"/>
  <c r="K33"/>
  <c r="K32"/>
  <c r="K25"/>
  <c r="K36"/>
  <c r="K24"/>
  <c r="K12"/>
  <c r="K13"/>
  <c r="K20"/>
  <c r="K11"/>
  <c r="K37"/>
  <c r="K40"/>
  <c r="K28"/>
  <c r="K16"/>
  <c r="K39"/>
  <c r="K35"/>
  <c r="K31"/>
  <c r="K27"/>
  <c r="K23"/>
  <c r="K19"/>
  <c r="K15"/>
  <c r="K43"/>
  <c r="C12" i="145"/>
  <c r="C13"/>
  <c r="C14"/>
  <c r="C15"/>
  <c r="C16"/>
  <c r="C17"/>
  <c r="C18"/>
  <c r="C19"/>
  <c r="C20"/>
  <c r="C21"/>
  <c r="C22"/>
  <c r="C23"/>
  <c r="C24"/>
  <c r="C25"/>
  <c r="C26"/>
  <c r="C27"/>
  <c r="C28"/>
  <c r="C29"/>
  <c r="C30"/>
  <c r="C31"/>
  <c r="C32"/>
  <c r="C33"/>
  <c r="C34"/>
  <c r="C35"/>
  <c r="C36"/>
  <c r="C37"/>
  <c r="C38"/>
  <c r="C39"/>
  <c r="C40"/>
  <c r="C41"/>
  <c r="C42"/>
  <c r="C43"/>
  <c r="C11"/>
  <c r="C12" i="144"/>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D11"/>
  <c r="C11"/>
  <c r="C12" i="29"/>
  <c r="D12"/>
  <c r="G12"/>
  <c r="J12" s="1"/>
  <c r="I12" s="1"/>
  <c r="C13"/>
  <c r="D13"/>
  <c r="G13"/>
  <c r="J13" s="1"/>
  <c r="I13" s="1"/>
  <c r="C14"/>
  <c r="D14"/>
  <c r="G14"/>
  <c r="J14" s="1"/>
  <c r="I14" s="1"/>
  <c r="C15"/>
  <c r="D15"/>
  <c r="G15"/>
  <c r="J15" s="1"/>
  <c r="I15" s="1"/>
  <c r="C16"/>
  <c r="D16"/>
  <c r="G16"/>
  <c r="N16" s="1"/>
  <c r="C17"/>
  <c r="D17"/>
  <c r="G17"/>
  <c r="J17" s="1"/>
  <c r="I17" s="1"/>
  <c r="C18"/>
  <c r="D18"/>
  <c r="G18"/>
  <c r="J18" s="1"/>
  <c r="I18" s="1"/>
  <c r="C19"/>
  <c r="D19"/>
  <c r="G19"/>
  <c r="J19" s="1"/>
  <c r="I19" s="1"/>
  <c r="C20"/>
  <c r="D20"/>
  <c r="G20"/>
  <c r="N20" s="1"/>
  <c r="C21"/>
  <c r="D21"/>
  <c r="G21"/>
  <c r="J21" s="1"/>
  <c r="I21" s="1"/>
  <c r="C22"/>
  <c r="D22"/>
  <c r="G22"/>
  <c r="J22" s="1"/>
  <c r="I22" s="1"/>
  <c r="C23"/>
  <c r="D23"/>
  <c r="G23"/>
  <c r="J23" s="1"/>
  <c r="I23" s="1"/>
  <c r="C24"/>
  <c r="D24"/>
  <c r="G24"/>
  <c r="N24" s="1"/>
  <c r="C25"/>
  <c r="D25"/>
  <c r="G25"/>
  <c r="J25" s="1"/>
  <c r="I25" s="1"/>
  <c r="C26"/>
  <c r="D26"/>
  <c r="G26"/>
  <c r="J26" s="1"/>
  <c r="I26" s="1"/>
  <c r="C27"/>
  <c r="D27"/>
  <c r="G27"/>
  <c r="J27" s="1"/>
  <c r="I27" s="1"/>
  <c r="C28"/>
  <c r="D28"/>
  <c r="G28"/>
  <c r="J28" s="1"/>
  <c r="I28" s="1"/>
  <c r="C29"/>
  <c r="D29"/>
  <c r="G29"/>
  <c r="J29" s="1"/>
  <c r="I29" s="1"/>
  <c r="C30"/>
  <c r="D30"/>
  <c r="G30"/>
  <c r="J30" s="1"/>
  <c r="I30" s="1"/>
  <c r="C31"/>
  <c r="D31"/>
  <c r="G31"/>
  <c r="J31" s="1"/>
  <c r="I31" s="1"/>
  <c r="C32"/>
  <c r="D32"/>
  <c r="G32"/>
  <c r="N32" s="1"/>
  <c r="C33"/>
  <c r="D33"/>
  <c r="G33"/>
  <c r="J33" s="1"/>
  <c r="I33" s="1"/>
  <c r="C34"/>
  <c r="D34"/>
  <c r="G34"/>
  <c r="J34" s="1"/>
  <c r="I34" s="1"/>
  <c r="C35"/>
  <c r="D35"/>
  <c r="G35"/>
  <c r="J35" s="1"/>
  <c r="I35" s="1"/>
  <c r="C36"/>
  <c r="D36"/>
  <c r="G36"/>
  <c r="N36" s="1"/>
  <c r="C37"/>
  <c r="D37"/>
  <c r="G37"/>
  <c r="J37" s="1"/>
  <c r="I37" s="1"/>
  <c r="C38"/>
  <c r="D38"/>
  <c r="G38"/>
  <c r="J38" s="1"/>
  <c r="I38" s="1"/>
  <c r="C39"/>
  <c r="D39"/>
  <c r="G39"/>
  <c r="J39" s="1"/>
  <c r="I39" s="1"/>
  <c r="C40"/>
  <c r="D40"/>
  <c r="G40"/>
  <c r="N40" s="1"/>
  <c r="C41"/>
  <c r="D41"/>
  <c r="G41"/>
  <c r="J41" s="1"/>
  <c r="I41" s="1"/>
  <c r="C42"/>
  <c r="D42"/>
  <c r="G42"/>
  <c r="J42" s="1"/>
  <c r="I42" s="1"/>
  <c r="C43"/>
  <c r="D43"/>
  <c r="G43"/>
  <c r="J43" s="1"/>
  <c r="I43" s="1"/>
  <c r="G11"/>
  <c r="J11" s="1"/>
  <c r="I11" s="1"/>
  <c r="D11"/>
  <c r="C11"/>
  <c r="D42" i="103"/>
  <c r="F11" i="145" l="1"/>
  <c r="E11" s="1"/>
  <c r="K11"/>
  <c r="L11"/>
  <c r="F40"/>
  <c r="E40" s="1"/>
  <c r="K40"/>
  <c r="L40"/>
  <c r="F36"/>
  <c r="E36" s="1"/>
  <c r="K36"/>
  <c r="L36"/>
  <c r="F32"/>
  <c r="E32" s="1"/>
  <c r="K32"/>
  <c r="L32"/>
  <c r="F28"/>
  <c r="E28" s="1"/>
  <c r="L28"/>
  <c r="K28"/>
  <c r="F24"/>
  <c r="E24" s="1"/>
  <c r="K24"/>
  <c r="L24"/>
  <c r="F20"/>
  <c r="E20" s="1"/>
  <c r="K20"/>
  <c r="L20"/>
  <c r="F16"/>
  <c r="E16" s="1"/>
  <c r="K16"/>
  <c r="L16"/>
  <c r="F12"/>
  <c r="E12" s="1"/>
  <c r="L12"/>
  <c r="K12"/>
  <c r="F41"/>
  <c r="E41" s="1"/>
  <c r="K41"/>
  <c r="L41"/>
  <c r="F37"/>
  <c r="E37" s="1"/>
  <c r="K37"/>
  <c r="L37"/>
  <c r="F33"/>
  <c r="E33" s="1"/>
  <c r="K33"/>
  <c r="L33"/>
  <c r="J29"/>
  <c r="K29"/>
  <c r="L29"/>
  <c r="F25"/>
  <c r="E25" s="1"/>
  <c r="K25"/>
  <c r="L25"/>
  <c r="J21"/>
  <c r="K21"/>
  <c r="L21"/>
  <c r="F17"/>
  <c r="E17" s="1"/>
  <c r="K17"/>
  <c r="L17"/>
  <c r="J13"/>
  <c r="I13" s="1"/>
  <c r="K13"/>
  <c r="L13"/>
  <c r="F42"/>
  <c r="E42" s="1"/>
  <c r="K42"/>
  <c r="L42"/>
  <c r="J38"/>
  <c r="L38"/>
  <c r="K38"/>
  <c r="J30"/>
  <c r="L30"/>
  <c r="K30"/>
  <c r="F26"/>
  <c r="E26" s="1"/>
  <c r="L26"/>
  <c r="K26"/>
  <c r="J22"/>
  <c r="K22"/>
  <c r="L22"/>
  <c r="F18"/>
  <c r="E18" s="1"/>
  <c r="L18"/>
  <c r="K18"/>
  <c r="J14"/>
  <c r="K14"/>
  <c r="L14"/>
  <c r="F34"/>
  <c r="E34" s="1"/>
  <c r="K34"/>
  <c r="L34"/>
  <c r="F43"/>
  <c r="E43" s="1"/>
  <c r="K43"/>
  <c r="L43"/>
  <c r="F39"/>
  <c r="E39" s="1"/>
  <c r="K39"/>
  <c r="L39"/>
  <c r="F35"/>
  <c r="E35" s="1"/>
  <c r="K35"/>
  <c r="L35"/>
  <c r="F31"/>
  <c r="E31" s="1"/>
  <c r="K31"/>
  <c r="L31"/>
  <c r="F27"/>
  <c r="E27" s="1"/>
  <c r="K27"/>
  <c r="L27"/>
  <c r="F23"/>
  <c r="E23" s="1"/>
  <c r="K23"/>
  <c r="L23"/>
  <c r="F19"/>
  <c r="E19" s="1"/>
  <c r="K19"/>
  <c r="L19"/>
  <c r="F15"/>
  <c r="E15" s="1"/>
  <c r="K15"/>
  <c r="L15"/>
  <c r="G39" i="144"/>
  <c r="J39" s="1"/>
  <c r="I39" s="1"/>
  <c r="G30"/>
  <c r="J30" s="1"/>
  <c r="I30" s="1"/>
  <c r="G14"/>
  <c r="J14" s="1"/>
  <c r="I14" s="1"/>
  <c r="F22" i="145"/>
  <c r="E22" s="1"/>
  <c r="F21"/>
  <c r="E21" s="1"/>
  <c r="G35" i="144"/>
  <c r="J35" s="1"/>
  <c r="I35" s="1"/>
  <c r="G19"/>
  <c r="G17"/>
  <c r="J17" s="1"/>
  <c r="I17" s="1"/>
  <c r="G15"/>
  <c r="J15" s="1"/>
  <c r="I15" s="1"/>
  <c r="G13"/>
  <c r="J13" s="1"/>
  <c r="I13" s="1"/>
  <c r="F38" i="145"/>
  <c r="E38" s="1"/>
  <c r="G43" i="144"/>
  <c r="J43" s="1"/>
  <c r="I43" s="1"/>
  <c r="G40"/>
  <c r="J40" s="1"/>
  <c r="I40" s="1"/>
  <c r="G36"/>
  <c r="J36" s="1"/>
  <c r="I36" s="1"/>
  <c r="G23"/>
  <c r="J23" s="1"/>
  <c r="I23" s="1"/>
  <c r="J19"/>
  <c r="P19"/>
  <c r="O19"/>
  <c r="N19"/>
  <c r="G41"/>
  <c r="G16"/>
  <c r="G32"/>
  <c r="G24"/>
  <c r="G20"/>
  <c r="G11"/>
  <c r="G33"/>
  <c r="G31"/>
  <c r="G29"/>
  <c r="G27"/>
  <c r="G25"/>
  <c r="P43"/>
  <c r="O43"/>
  <c r="J32" i="29"/>
  <c r="I32" s="1"/>
  <c r="J16"/>
  <c r="I16" s="1"/>
  <c r="O40"/>
  <c r="O36"/>
  <c r="O32"/>
  <c r="O28"/>
  <c r="O24"/>
  <c r="O20"/>
  <c r="O16"/>
  <c r="O12"/>
  <c r="P39"/>
  <c r="P35"/>
  <c r="P31"/>
  <c r="P27"/>
  <c r="P23"/>
  <c r="P19"/>
  <c r="P15"/>
  <c r="N42"/>
  <c r="N38"/>
  <c r="N34"/>
  <c r="N30"/>
  <c r="N26"/>
  <c r="N22"/>
  <c r="N18"/>
  <c r="N14"/>
  <c r="J36"/>
  <c r="I36" s="1"/>
  <c r="J20"/>
  <c r="I20" s="1"/>
  <c r="O41"/>
  <c r="O37"/>
  <c r="O33"/>
  <c r="O29"/>
  <c r="O25"/>
  <c r="O21"/>
  <c r="O17"/>
  <c r="O13"/>
  <c r="P40"/>
  <c r="P36"/>
  <c r="P32"/>
  <c r="P28"/>
  <c r="P24"/>
  <c r="P20"/>
  <c r="P16"/>
  <c r="P12"/>
  <c r="N39"/>
  <c r="N35"/>
  <c r="N31"/>
  <c r="N27"/>
  <c r="N23"/>
  <c r="N19"/>
  <c r="N15"/>
  <c r="J40"/>
  <c r="I40" s="1"/>
  <c r="J24"/>
  <c r="I24" s="1"/>
  <c r="O42"/>
  <c r="O38"/>
  <c r="O34"/>
  <c r="O30"/>
  <c r="O26"/>
  <c r="O22"/>
  <c r="O18"/>
  <c r="O14"/>
  <c r="P41"/>
  <c r="P37"/>
  <c r="P33"/>
  <c r="P29"/>
  <c r="P25"/>
  <c r="P21"/>
  <c r="P17"/>
  <c r="P13"/>
  <c r="N28"/>
  <c r="N12"/>
  <c r="O39"/>
  <c r="O35"/>
  <c r="O31"/>
  <c r="O27"/>
  <c r="O23"/>
  <c r="O19"/>
  <c r="O15"/>
  <c r="P42"/>
  <c r="P38"/>
  <c r="P34"/>
  <c r="P30"/>
  <c r="P26"/>
  <c r="P22"/>
  <c r="P18"/>
  <c r="P14"/>
  <c r="N41"/>
  <c r="N37"/>
  <c r="N33"/>
  <c r="N29"/>
  <c r="N25"/>
  <c r="N21"/>
  <c r="N17"/>
  <c r="N13"/>
  <c r="O11"/>
  <c r="P11"/>
  <c r="N11"/>
  <c r="O43"/>
  <c r="N43"/>
  <c r="P43"/>
  <c r="J36" i="145"/>
  <c r="F30"/>
  <c r="E30" s="1"/>
  <c r="F14"/>
  <c r="E14" s="1"/>
  <c r="J42"/>
  <c r="J34"/>
  <c r="J26"/>
  <c r="J18"/>
  <c r="J43"/>
  <c r="J39"/>
  <c r="J35"/>
  <c r="J31"/>
  <c r="J27"/>
  <c r="J23"/>
  <c r="J19"/>
  <c r="J15"/>
  <c r="J11"/>
  <c r="J40"/>
  <c r="I40" s="1"/>
  <c r="O40" s="1"/>
  <c r="N40" s="1"/>
  <c r="J32"/>
  <c r="I32" s="1"/>
  <c r="O32" s="1"/>
  <c r="N32" s="1"/>
  <c r="J28"/>
  <c r="J24"/>
  <c r="I24" s="1"/>
  <c r="O24" s="1"/>
  <c r="N24" s="1"/>
  <c r="J20"/>
  <c r="I20" s="1"/>
  <c r="J12"/>
  <c r="J16"/>
  <c r="F29"/>
  <c r="E29" s="1"/>
  <c r="F13"/>
  <c r="E13" s="1"/>
  <c r="J41"/>
  <c r="J37"/>
  <c r="J33"/>
  <c r="J25"/>
  <c r="J17"/>
  <c r="I17" s="1"/>
  <c r="O17" s="1"/>
  <c r="N17" s="1"/>
  <c r="G34" i="144"/>
  <c r="G18"/>
  <c r="G38"/>
  <c r="G22"/>
  <c r="G42"/>
  <c r="G37"/>
  <c r="G28"/>
  <c r="G26"/>
  <c r="G21"/>
  <c r="G12"/>
  <c r="O39" l="1"/>
  <c r="I21" i="145"/>
  <c r="O20"/>
  <c r="N20" s="1"/>
  <c r="I22"/>
  <c r="O22" s="1"/>
  <c r="N22" s="1"/>
  <c r="O21"/>
  <c r="N21" s="1"/>
  <c r="I18"/>
  <c r="O18" s="1"/>
  <c r="N18" s="1"/>
  <c r="P15" i="144"/>
  <c r="P14"/>
  <c r="I29" i="145"/>
  <c r="O29" s="1"/>
  <c r="N29" s="1"/>
  <c r="I38"/>
  <c r="O38" s="1"/>
  <c r="N38" s="1"/>
  <c r="I14"/>
  <c r="O14" s="1"/>
  <c r="N14" s="1"/>
  <c r="N36" i="144"/>
  <c r="N15"/>
  <c r="N14"/>
  <c r="P36"/>
  <c r="I12" i="145"/>
  <c r="O12" s="1"/>
  <c r="N12" s="1"/>
  <c r="N17" i="144"/>
  <c r="I30" i="145"/>
  <c r="O30" s="1"/>
  <c r="N30" s="1"/>
  <c r="N40" i="144"/>
  <c r="I41" i="145"/>
  <c r="O41" s="1"/>
  <c r="N41" s="1"/>
  <c r="I15"/>
  <c r="O15" s="1"/>
  <c r="N15" s="1"/>
  <c r="I31"/>
  <c r="O31" s="1"/>
  <c r="N31" s="1"/>
  <c r="I42"/>
  <c r="O42" s="1"/>
  <c r="N42" s="1"/>
  <c r="O30" i="144"/>
  <c r="O17"/>
  <c r="I37" i="145"/>
  <c r="O37" s="1"/>
  <c r="N37" s="1"/>
  <c r="I34"/>
  <c r="O34" s="1"/>
  <c r="N34" s="1"/>
  <c r="O15" i="144"/>
  <c r="O14"/>
  <c r="P17"/>
  <c r="O40"/>
  <c r="O13" i="145"/>
  <c r="N13" s="1"/>
  <c r="I33"/>
  <c r="O33" s="1"/>
  <c r="N33" s="1"/>
  <c r="P39" i="144"/>
  <c r="N39"/>
  <c r="P30"/>
  <c r="N30"/>
  <c r="P40"/>
  <c r="I16" i="145"/>
  <c r="O16" s="1"/>
  <c r="N16" s="1"/>
  <c r="I28"/>
  <c r="O28" s="1"/>
  <c r="N28" s="1"/>
  <c r="I27"/>
  <c r="O27" s="1"/>
  <c r="N27" s="1"/>
  <c r="I43"/>
  <c r="O43" s="1"/>
  <c r="N43" s="1"/>
  <c r="I36"/>
  <c r="O36" s="1"/>
  <c r="N36" s="1"/>
  <c r="P35" i="144"/>
  <c r="O35"/>
  <c r="N35"/>
  <c r="O13"/>
  <c r="I11" i="145"/>
  <c r="O11" s="1"/>
  <c r="N11" s="1"/>
  <c r="I23"/>
  <c r="O23" s="1"/>
  <c r="N23" s="1"/>
  <c r="I39"/>
  <c r="O39" s="1"/>
  <c r="N39" s="1"/>
  <c r="I26"/>
  <c r="O26" s="1"/>
  <c r="N26" s="1"/>
  <c r="P23" i="144"/>
  <c r="O23"/>
  <c r="N23"/>
  <c r="I25" i="145"/>
  <c r="O25" s="1"/>
  <c r="N25" s="1"/>
  <c r="I19"/>
  <c r="O19" s="1"/>
  <c r="N19" s="1"/>
  <c r="I35"/>
  <c r="O35" s="1"/>
  <c r="N35" s="1"/>
  <c r="P13" i="144"/>
  <c r="N13"/>
  <c r="M20" i="29"/>
  <c r="M36"/>
  <c r="S36" s="1"/>
  <c r="R36" s="1"/>
  <c r="M12"/>
  <c r="M25"/>
  <c r="M31"/>
  <c r="M16"/>
  <c r="M24"/>
  <c r="S24" s="1"/>
  <c r="M40"/>
  <c r="S40" s="1"/>
  <c r="M43"/>
  <c r="M41"/>
  <c r="M15"/>
  <c r="M32"/>
  <c r="S32" s="1"/>
  <c r="N43" i="144"/>
  <c r="M43" s="1"/>
  <c r="S43" s="1"/>
  <c r="R43" s="1"/>
  <c r="O36"/>
  <c r="J22"/>
  <c r="P22"/>
  <c r="O22"/>
  <c r="N22"/>
  <c r="J25"/>
  <c r="P25"/>
  <c r="O25"/>
  <c r="N25"/>
  <c r="J34"/>
  <c r="P34"/>
  <c r="O34"/>
  <c r="N34"/>
  <c r="J28"/>
  <c r="P28"/>
  <c r="O28"/>
  <c r="N28"/>
  <c r="J38"/>
  <c r="P38"/>
  <c r="O38"/>
  <c r="N38"/>
  <c r="J27"/>
  <c r="P27"/>
  <c r="O27"/>
  <c r="N27"/>
  <c r="J11"/>
  <c r="P11"/>
  <c r="O11"/>
  <c r="N11"/>
  <c r="J20"/>
  <c r="P20"/>
  <c r="O20"/>
  <c r="N20"/>
  <c r="I19"/>
  <c r="M17"/>
  <c r="S17" s="1"/>
  <c r="R17" s="1"/>
  <c r="J26"/>
  <c r="P26"/>
  <c r="O26"/>
  <c r="N26"/>
  <c r="P33"/>
  <c r="O33"/>
  <c r="N33"/>
  <c r="J33"/>
  <c r="J21"/>
  <c r="P21"/>
  <c r="O21"/>
  <c r="N21"/>
  <c r="J42"/>
  <c r="P42"/>
  <c r="O42"/>
  <c r="N42"/>
  <c r="J31"/>
  <c r="P31"/>
  <c r="O31"/>
  <c r="N31"/>
  <c r="J32"/>
  <c r="P32"/>
  <c r="O32"/>
  <c r="N32"/>
  <c r="J41"/>
  <c r="P41"/>
  <c r="O41"/>
  <c r="N41"/>
  <c r="J12"/>
  <c r="P12"/>
  <c r="O12"/>
  <c r="N12"/>
  <c r="J37"/>
  <c r="P37"/>
  <c r="O37"/>
  <c r="N37"/>
  <c r="J18"/>
  <c r="P18"/>
  <c r="O18"/>
  <c r="N18"/>
  <c r="J29"/>
  <c r="P29"/>
  <c r="O29"/>
  <c r="N29"/>
  <c r="P24"/>
  <c r="O24"/>
  <c r="N24"/>
  <c r="J24"/>
  <c r="J16"/>
  <c r="P16"/>
  <c r="O16"/>
  <c r="N16"/>
  <c r="M14"/>
  <c r="S14" s="1"/>
  <c r="R14" s="1"/>
  <c r="M19"/>
  <c r="S19" s="1"/>
  <c r="R19" s="1"/>
  <c r="M26" i="29"/>
  <c r="M42"/>
  <c r="M21"/>
  <c r="M27"/>
  <c r="M22"/>
  <c r="M38"/>
  <c r="M33"/>
  <c r="M23"/>
  <c r="M39"/>
  <c r="M18"/>
  <c r="M34"/>
  <c r="M37"/>
  <c r="M17"/>
  <c r="M13"/>
  <c r="M29"/>
  <c r="M28"/>
  <c r="M19"/>
  <c r="M35"/>
  <c r="M14"/>
  <c r="M30"/>
  <c r="M11"/>
  <c r="C11" i="103"/>
  <c r="F11" s="1"/>
  <c r="C12"/>
  <c r="F12" s="1"/>
  <c r="C13"/>
  <c r="F13" s="1"/>
  <c r="C14"/>
  <c r="F14" s="1"/>
  <c r="C15"/>
  <c r="F15" s="1"/>
  <c r="C16"/>
  <c r="F16" s="1"/>
  <c r="C17"/>
  <c r="F17" s="1"/>
  <c r="C18"/>
  <c r="F18" s="1"/>
  <c r="C19"/>
  <c r="F19" s="1"/>
  <c r="C20"/>
  <c r="F20" s="1"/>
  <c r="C21"/>
  <c r="F21" s="1"/>
  <c r="C22"/>
  <c r="F22" s="1"/>
  <c r="C23"/>
  <c r="F23" s="1"/>
  <c r="C24"/>
  <c r="F24" s="1"/>
  <c r="C25"/>
  <c r="F25" s="1"/>
  <c r="C26"/>
  <c r="F26" s="1"/>
  <c r="C27"/>
  <c r="F27" s="1"/>
  <c r="C28"/>
  <c r="F28" s="1"/>
  <c r="C29"/>
  <c r="F29" s="1"/>
  <c r="C30"/>
  <c r="F30" s="1"/>
  <c r="C31"/>
  <c r="F31" s="1"/>
  <c r="C32"/>
  <c r="F32" s="1"/>
  <c r="C33"/>
  <c r="F33" s="1"/>
  <c r="C34"/>
  <c r="F34" s="1"/>
  <c r="C35"/>
  <c r="F35" s="1"/>
  <c r="C36"/>
  <c r="F36" s="1"/>
  <c r="C37"/>
  <c r="F37" s="1"/>
  <c r="C38"/>
  <c r="F38" s="1"/>
  <c r="C39"/>
  <c r="F39" s="1"/>
  <c r="C40"/>
  <c r="F40" s="1"/>
  <c r="C41"/>
  <c r="F41" s="1"/>
  <c r="C42"/>
  <c r="F42" s="1"/>
  <c r="C10"/>
  <c r="F10" s="1"/>
  <c r="J13" i="117"/>
  <c r="J14"/>
  <c r="J15"/>
  <c r="J16"/>
  <c r="J17"/>
  <c r="J18"/>
  <c r="J19"/>
  <c r="J20"/>
  <c r="J21"/>
  <c r="J22"/>
  <c r="J23"/>
  <c r="J24"/>
  <c r="J25"/>
  <c r="J26"/>
  <c r="J27"/>
  <c r="J28"/>
  <c r="J29"/>
  <c r="J30"/>
  <c r="J31"/>
  <c r="J32"/>
  <c r="J33"/>
  <c r="J34"/>
  <c r="J35"/>
  <c r="J36"/>
  <c r="J37"/>
  <c r="J38"/>
  <c r="J39"/>
  <c r="J40"/>
  <c r="J41"/>
  <c r="J42"/>
  <c r="J43"/>
  <c r="J44"/>
  <c r="J12"/>
  <c r="I13"/>
  <c r="I14"/>
  <c r="I15"/>
  <c r="I16"/>
  <c r="I17"/>
  <c r="I18"/>
  <c r="I19"/>
  <c r="I20"/>
  <c r="I21"/>
  <c r="I22"/>
  <c r="I23"/>
  <c r="I24"/>
  <c r="I25"/>
  <c r="I26"/>
  <c r="I27"/>
  <c r="I28"/>
  <c r="I29"/>
  <c r="I30"/>
  <c r="I31"/>
  <c r="I32"/>
  <c r="I33"/>
  <c r="I34"/>
  <c r="I35"/>
  <c r="I36"/>
  <c r="I37"/>
  <c r="I38"/>
  <c r="I39"/>
  <c r="I40"/>
  <c r="I41"/>
  <c r="I42"/>
  <c r="I43"/>
  <c r="I44"/>
  <c r="I12"/>
  <c r="H13"/>
  <c r="H14"/>
  <c r="H15"/>
  <c r="H16"/>
  <c r="H17"/>
  <c r="H18"/>
  <c r="H19"/>
  <c r="H20"/>
  <c r="H21"/>
  <c r="H22"/>
  <c r="H23"/>
  <c r="H24"/>
  <c r="H25"/>
  <c r="H26"/>
  <c r="H27"/>
  <c r="H28"/>
  <c r="H29"/>
  <c r="H30"/>
  <c r="H31"/>
  <c r="H32"/>
  <c r="H33"/>
  <c r="H34"/>
  <c r="H35"/>
  <c r="H36"/>
  <c r="H37"/>
  <c r="H38"/>
  <c r="H39"/>
  <c r="H40"/>
  <c r="H41"/>
  <c r="H42"/>
  <c r="H43"/>
  <c r="H44"/>
  <c r="H12"/>
  <c r="G13"/>
  <c r="G14"/>
  <c r="G15"/>
  <c r="G16"/>
  <c r="G17"/>
  <c r="G18"/>
  <c r="G19"/>
  <c r="G20"/>
  <c r="G21"/>
  <c r="G22"/>
  <c r="G23"/>
  <c r="G24"/>
  <c r="G25"/>
  <c r="G26"/>
  <c r="G27"/>
  <c r="G28"/>
  <c r="G29"/>
  <c r="G30"/>
  <c r="G31"/>
  <c r="G32"/>
  <c r="G33"/>
  <c r="G34"/>
  <c r="G35"/>
  <c r="G36"/>
  <c r="G37"/>
  <c r="G38"/>
  <c r="G39"/>
  <c r="G40"/>
  <c r="G41"/>
  <c r="G42"/>
  <c r="G43"/>
  <c r="G44"/>
  <c r="G12"/>
  <c r="M36" i="144" l="1"/>
  <c r="S36" s="1"/>
  <c r="R36" s="1"/>
  <c r="M39"/>
  <c r="S39" s="1"/>
  <c r="R39" s="1"/>
  <c r="R11" i="29"/>
  <c r="S11"/>
  <c r="S19"/>
  <c r="R19" s="1"/>
  <c r="S17"/>
  <c r="R17" s="1"/>
  <c r="S39"/>
  <c r="R39" s="1"/>
  <c r="R22"/>
  <c r="S22"/>
  <c r="S42"/>
  <c r="R42" s="1"/>
  <c r="S43"/>
  <c r="R43" s="1"/>
  <c r="R31"/>
  <c r="S31"/>
  <c r="S35"/>
  <c r="R35" s="1"/>
  <c r="S13"/>
  <c r="R13" s="1"/>
  <c r="R18"/>
  <c r="S18"/>
  <c r="S38"/>
  <c r="R38" s="1"/>
  <c r="S41"/>
  <c r="R41" s="1"/>
  <c r="S20"/>
  <c r="R20" s="1"/>
  <c r="S14"/>
  <c r="R14" s="1"/>
  <c r="S29"/>
  <c r="R29" s="1"/>
  <c r="S34"/>
  <c r="R34" s="1"/>
  <c r="S33"/>
  <c r="R33" s="1"/>
  <c r="S21"/>
  <c r="R21" s="1"/>
  <c r="S15"/>
  <c r="R15" s="1"/>
  <c r="S12"/>
  <c r="R12" s="1"/>
  <c r="R24"/>
  <c r="R30"/>
  <c r="S30"/>
  <c r="S28"/>
  <c r="R28" s="1"/>
  <c r="R37"/>
  <c r="S37"/>
  <c r="S23"/>
  <c r="R23" s="1"/>
  <c r="S27"/>
  <c r="R27" s="1"/>
  <c r="S26"/>
  <c r="R26" s="1"/>
  <c r="S25"/>
  <c r="R25" s="1"/>
  <c r="R32"/>
  <c r="R40"/>
  <c r="S16"/>
  <c r="R16" s="1"/>
  <c r="M35" i="144"/>
  <c r="S35" s="1"/>
  <c r="R35" s="1"/>
  <c r="M15"/>
  <c r="S15" s="1"/>
  <c r="R15" s="1"/>
  <c r="M40"/>
  <c r="S40" s="1"/>
  <c r="R40" s="1"/>
  <c r="M30"/>
  <c r="S30" s="1"/>
  <c r="R30" s="1"/>
  <c r="M16"/>
  <c r="S16" s="1"/>
  <c r="R16" s="1"/>
  <c r="M29"/>
  <c r="S29" s="1"/>
  <c r="R29" s="1"/>
  <c r="M18"/>
  <c r="S18" s="1"/>
  <c r="R18" s="1"/>
  <c r="M37"/>
  <c r="S37" s="1"/>
  <c r="R37" s="1"/>
  <c r="M12"/>
  <c r="S12" s="1"/>
  <c r="R12" s="1"/>
  <c r="M41"/>
  <c r="S41" s="1"/>
  <c r="R41" s="1"/>
  <c r="M32"/>
  <c r="S32" s="1"/>
  <c r="R32" s="1"/>
  <c r="M31"/>
  <c r="S31" s="1"/>
  <c r="R31" s="1"/>
  <c r="M42"/>
  <c r="S42" s="1"/>
  <c r="R42" s="1"/>
  <c r="M21"/>
  <c r="S21" s="1"/>
  <c r="R21" s="1"/>
  <c r="M26"/>
  <c r="S26" s="1"/>
  <c r="R26" s="1"/>
  <c r="M23"/>
  <c r="S23" s="1"/>
  <c r="R23" s="1"/>
  <c r="M13"/>
  <c r="S13" s="1"/>
  <c r="R13" s="1"/>
  <c r="I33"/>
  <c r="I16"/>
  <c r="I18"/>
  <c r="I41"/>
  <c r="I20"/>
  <c r="I11"/>
  <c r="I27"/>
  <c r="I38"/>
  <c r="I28"/>
  <c r="I34"/>
  <c r="I25"/>
  <c r="I22"/>
  <c r="M24"/>
  <c r="S24" s="1"/>
  <c r="R24" s="1"/>
  <c r="M33"/>
  <c r="S33" s="1"/>
  <c r="R33" s="1"/>
  <c r="I24"/>
  <c r="I29"/>
  <c r="I37"/>
  <c r="I12"/>
  <c r="I32"/>
  <c r="I31"/>
  <c r="I42"/>
  <c r="I21"/>
  <c r="I26"/>
  <c r="M20"/>
  <c r="S20" s="1"/>
  <c r="R20" s="1"/>
  <c r="M11"/>
  <c r="S11" s="1"/>
  <c r="R11" s="1"/>
  <c r="M27"/>
  <c r="S27" s="1"/>
  <c r="R27" s="1"/>
  <c r="M38"/>
  <c r="S38" s="1"/>
  <c r="R38" s="1"/>
  <c r="M28"/>
  <c r="S28" s="1"/>
  <c r="R28" s="1"/>
  <c r="M34"/>
  <c r="S34" s="1"/>
  <c r="R34" s="1"/>
  <c r="M25"/>
  <c r="S25" s="1"/>
  <c r="R25" s="1"/>
  <c r="M22"/>
  <c r="S22" s="1"/>
  <c r="R22" s="1"/>
  <c r="G26" i="115"/>
  <c r="F26"/>
  <c r="E26"/>
  <c r="D26"/>
  <c r="C26"/>
  <c r="J24"/>
  <c r="I24"/>
  <c r="J23"/>
  <c r="I23"/>
  <c r="J22"/>
  <c r="I22"/>
  <c r="J21"/>
  <c r="I21"/>
  <c r="J20"/>
  <c r="I20"/>
  <c r="J19"/>
  <c r="J17"/>
  <c r="I17"/>
  <c r="H16"/>
  <c r="J16" s="1"/>
  <c r="I15"/>
  <c r="H15"/>
  <c r="J15" s="1"/>
  <c r="J13"/>
  <c r="I13"/>
  <c r="J12"/>
  <c r="I12"/>
  <c r="G23" i="102"/>
  <c r="G22"/>
  <c r="G16"/>
  <c r="G15"/>
  <c r="J26" i="115" l="1"/>
  <c r="H26"/>
  <c r="I26"/>
  <c r="H12" i="14" l="1"/>
  <c r="I12" i="13"/>
  <c r="R15" i="88"/>
  <c r="R16"/>
  <c r="R17"/>
  <c r="R18"/>
  <c r="R19"/>
  <c r="R20"/>
  <c r="R21"/>
  <c r="R22"/>
  <c r="R23"/>
  <c r="R24"/>
  <c r="R25"/>
  <c r="R26"/>
  <c r="R27"/>
  <c r="R28"/>
  <c r="R29"/>
  <c r="R30"/>
  <c r="R31"/>
  <c r="R32"/>
  <c r="R33"/>
  <c r="R34"/>
  <c r="R35"/>
  <c r="R36"/>
  <c r="R37"/>
  <c r="R38"/>
  <c r="R39"/>
  <c r="R40"/>
  <c r="R41"/>
  <c r="R42"/>
  <c r="R43"/>
  <c r="R44"/>
  <c r="R45"/>
  <c r="R46"/>
  <c r="R14"/>
  <c r="Q15"/>
  <c r="S15" s="1"/>
  <c r="Q16"/>
  <c r="S16" s="1"/>
  <c r="Q17"/>
  <c r="S17" s="1"/>
  <c r="Q18"/>
  <c r="S18" s="1"/>
  <c r="Q19"/>
  <c r="S19" s="1"/>
  <c r="Q20"/>
  <c r="S20" s="1"/>
  <c r="Q21"/>
  <c r="S21" s="1"/>
  <c r="Q22"/>
  <c r="S22" s="1"/>
  <c r="Q23"/>
  <c r="S23" s="1"/>
  <c r="Q24"/>
  <c r="S24" s="1"/>
  <c r="Q25"/>
  <c r="S25" s="1"/>
  <c r="Q26"/>
  <c r="S26" s="1"/>
  <c r="Q27"/>
  <c r="S27" s="1"/>
  <c r="Q28"/>
  <c r="S28" s="1"/>
  <c r="Q29"/>
  <c r="S29" s="1"/>
  <c r="Q30"/>
  <c r="S30" s="1"/>
  <c r="Q31"/>
  <c r="S31" s="1"/>
  <c r="Q32"/>
  <c r="S32" s="1"/>
  <c r="Q33"/>
  <c r="S33" s="1"/>
  <c r="Q34"/>
  <c r="S34" s="1"/>
  <c r="Q35"/>
  <c r="S35" s="1"/>
  <c r="Q36"/>
  <c r="S36" s="1"/>
  <c r="Q37"/>
  <c r="S37" s="1"/>
  <c r="Q38"/>
  <c r="S38" s="1"/>
  <c r="Q39"/>
  <c r="S39" s="1"/>
  <c r="Q40"/>
  <c r="S40" s="1"/>
  <c r="Q41"/>
  <c r="S41" s="1"/>
  <c r="Q42"/>
  <c r="S42" s="1"/>
  <c r="Q43"/>
  <c r="S43" s="1"/>
  <c r="Q44"/>
  <c r="S44" s="1"/>
  <c r="Q45"/>
  <c r="S45" s="1"/>
  <c r="Q46"/>
  <c r="S46" s="1"/>
  <c r="Q14"/>
  <c r="P15"/>
  <c r="P16"/>
  <c r="P17"/>
  <c r="P18"/>
  <c r="P19"/>
  <c r="P20"/>
  <c r="P21"/>
  <c r="P22"/>
  <c r="P23"/>
  <c r="P24"/>
  <c r="P25"/>
  <c r="P26"/>
  <c r="P27"/>
  <c r="P28"/>
  <c r="P29"/>
  <c r="P30"/>
  <c r="P31"/>
  <c r="P32"/>
  <c r="P33"/>
  <c r="P34"/>
  <c r="P35"/>
  <c r="P36"/>
  <c r="P37"/>
  <c r="P38"/>
  <c r="P39"/>
  <c r="P40"/>
  <c r="P41"/>
  <c r="P42"/>
  <c r="P43"/>
  <c r="P44"/>
  <c r="P45"/>
  <c r="P46"/>
  <c r="P14"/>
  <c r="R14" i="114"/>
  <c r="R15"/>
  <c r="R16"/>
  <c r="R17"/>
  <c r="R18"/>
  <c r="R19"/>
  <c r="R20"/>
  <c r="R21"/>
  <c r="R22"/>
  <c r="R23"/>
  <c r="R24"/>
  <c r="R25"/>
  <c r="R26"/>
  <c r="R27"/>
  <c r="R28"/>
  <c r="R29"/>
  <c r="R30"/>
  <c r="R31"/>
  <c r="R32"/>
  <c r="R33"/>
  <c r="R34"/>
  <c r="R35"/>
  <c r="R36"/>
  <c r="R37"/>
  <c r="R38"/>
  <c r="R39"/>
  <c r="R40"/>
  <c r="R41"/>
  <c r="R42"/>
  <c r="R43"/>
  <c r="R44"/>
  <c r="R45"/>
  <c r="R13"/>
  <c r="Q14"/>
  <c r="S14" s="1"/>
  <c r="Q15"/>
  <c r="S15" s="1"/>
  <c r="Q16"/>
  <c r="S16" s="1"/>
  <c r="Q17"/>
  <c r="S17" s="1"/>
  <c r="Q18"/>
  <c r="S18" s="1"/>
  <c r="Q19"/>
  <c r="S19" s="1"/>
  <c r="Q20"/>
  <c r="S20" s="1"/>
  <c r="Q21"/>
  <c r="S21" s="1"/>
  <c r="Q22"/>
  <c r="S22" s="1"/>
  <c r="Q23"/>
  <c r="S23" s="1"/>
  <c r="Q24"/>
  <c r="S24" s="1"/>
  <c r="Q25"/>
  <c r="S25" s="1"/>
  <c r="Q26"/>
  <c r="S26" s="1"/>
  <c r="Q27"/>
  <c r="S27" s="1"/>
  <c r="Q28"/>
  <c r="S28" s="1"/>
  <c r="Q29"/>
  <c r="S29" s="1"/>
  <c r="Q30"/>
  <c r="S30" s="1"/>
  <c r="Q31"/>
  <c r="S31" s="1"/>
  <c r="Q32"/>
  <c r="S32" s="1"/>
  <c r="Q33"/>
  <c r="S33" s="1"/>
  <c r="Q34"/>
  <c r="S34" s="1"/>
  <c r="Q35"/>
  <c r="S35" s="1"/>
  <c r="Q36"/>
  <c r="S36" s="1"/>
  <c r="Q37"/>
  <c r="S37" s="1"/>
  <c r="Q38"/>
  <c r="S38" s="1"/>
  <c r="Q39"/>
  <c r="S39" s="1"/>
  <c r="Q40"/>
  <c r="S40" s="1"/>
  <c r="Q41"/>
  <c r="S41" s="1"/>
  <c r="Q42"/>
  <c r="S42" s="1"/>
  <c r="Q43"/>
  <c r="S43" s="1"/>
  <c r="Q44"/>
  <c r="S44" s="1"/>
  <c r="Q45"/>
  <c r="S45" s="1"/>
  <c r="Q13"/>
  <c r="S13" s="1"/>
  <c r="P14"/>
  <c r="P15"/>
  <c r="P16"/>
  <c r="P17"/>
  <c r="P18"/>
  <c r="P19"/>
  <c r="P20"/>
  <c r="P21"/>
  <c r="P22"/>
  <c r="P23"/>
  <c r="P24"/>
  <c r="P25"/>
  <c r="P26"/>
  <c r="P27"/>
  <c r="P28"/>
  <c r="P29"/>
  <c r="P30"/>
  <c r="P31"/>
  <c r="P32"/>
  <c r="P33"/>
  <c r="P34"/>
  <c r="P35"/>
  <c r="P36"/>
  <c r="P37"/>
  <c r="P38"/>
  <c r="P39"/>
  <c r="P40"/>
  <c r="P41"/>
  <c r="P42"/>
  <c r="P43"/>
  <c r="P44"/>
  <c r="P45"/>
  <c r="P13"/>
  <c r="E15" i="88"/>
  <c r="E16"/>
  <c r="E17"/>
  <c r="E18"/>
  <c r="E19"/>
  <c r="E20"/>
  <c r="E21"/>
  <c r="E22"/>
  <c r="E23"/>
  <c r="E24"/>
  <c r="E25"/>
  <c r="E26"/>
  <c r="E27"/>
  <c r="E28"/>
  <c r="E29"/>
  <c r="E30"/>
  <c r="E31"/>
  <c r="E32"/>
  <c r="E33"/>
  <c r="E34"/>
  <c r="E35"/>
  <c r="E36"/>
  <c r="E37"/>
  <c r="E38"/>
  <c r="E39"/>
  <c r="E40"/>
  <c r="E41"/>
  <c r="E42"/>
  <c r="E43"/>
  <c r="E44"/>
  <c r="E45"/>
  <c r="E46"/>
  <c r="E14"/>
  <c r="P24" i="75"/>
  <c r="P20"/>
  <c r="P16"/>
  <c r="N46" i="7"/>
  <c r="N42"/>
  <c r="N38"/>
  <c r="N34"/>
  <c r="N30"/>
  <c r="N26"/>
  <c r="N22"/>
  <c r="N18"/>
  <c r="P14"/>
  <c r="P14" i="75"/>
  <c r="P15"/>
  <c r="P17"/>
  <c r="P18"/>
  <c r="P19"/>
  <c r="P21"/>
  <c r="P22"/>
  <c r="P23"/>
  <c r="P25"/>
  <c r="P26"/>
  <c r="P27"/>
  <c r="P28"/>
  <c r="P29"/>
  <c r="P30"/>
  <c r="P31"/>
  <c r="P32"/>
  <c r="P33"/>
  <c r="P34"/>
  <c r="P35"/>
  <c r="P36"/>
  <c r="P37"/>
  <c r="P38"/>
  <c r="P39"/>
  <c r="P40"/>
  <c r="P41"/>
  <c r="P42"/>
  <c r="P43"/>
  <c r="P44"/>
  <c r="P45"/>
  <c r="P13"/>
  <c r="O14"/>
  <c r="O15"/>
  <c r="O16"/>
  <c r="O17"/>
  <c r="O18"/>
  <c r="O19"/>
  <c r="O20"/>
  <c r="O21"/>
  <c r="O22"/>
  <c r="O23"/>
  <c r="O24"/>
  <c r="O25"/>
  <c r="O26"/>
  <c r="O27"/>
  <c r="O28"/>
  <c r="O29"/>
  <c r="O30"/>
  <c r="O31"/>
  <c r="O32"/>
  <c r="O33"/>
  <c r="O34"/>
  <c r="O35"/>
  <c r="O36"/>
  <c r="O37"/>
  <c r="O38"/>
  <c r="O39"/>
  <c r="O40"/>
  <c r="O41"/>
  <c r="O42"/>
  <c r="O43"/>
  <c r="O44"/>
  <c r="O45"/>
  <c r="O13"/>
  <c r="N14"/>
  <c r="N15"/>
  <c r="N16"/>
  <c r="N17"/>
  <c r="N18"/>
  <c r="N19"/>
  <c r="N20"/>
  <c r="N21"/>
  <c r="N22"/>
  <c r="N23"/>
  <c r="N24"/>
  <c r="N25"/>
  <c r="N26"/>
  <c r="N27"/>
  <c r="N28"/>
  <c r="N29"/>
  <c r="N30"/>
  <c r="N31"/>
  <c r="N32"/>
  <c r="N33"/>
  <c r="N34"/>
  <c r="N35"/>
  <c r="N36"/>
  <c r="N37"/>
  <c r="N38"/>
  <c r="N39"/>
  <c r="N40"/>
  <c r="N41"/>
  <c r="N42"/>
  <c r="N43"/>
  <c r="N44"/>
  <c r="N45"/>
  <c r="N13"/>
  <c r="N15" i="7"/>
  <c r="N16"/>
  <c r="N17"/>
  <c r="N19"/>
  <c r="N20"/>
  <c r="N21"/>
  <c r="N23"/>
  <c r="N24"/>
  <c r="N25"/>
  <c r="N27"/>
  <c r="N28"/>
  <c r="N29"/>
  <c r="N31"/>
  <c r="N32"/>
  <c r="N33"/>
  <c r="N35"/>
  <c r="N36"/>
  <c r="N37"/>
  <c r="N39"/>
  <c r="N40"/>
  <c r="N41"/>
  <c r="N43"/>
  <c r="N44"/>
  <c r="N45"/>
  <c r="N14"/>
  <c r="P15"/>
  <c r="P16"/>
  <c r="P17"/>
  <c r="P18"/>
  <c r="P19"/>
  <c r="P20"/>
  <c r="P21"/>
  <c r="P22"/>
  <c r="P23"/>
  <c r="P24"/>
  <c r="P25"/>
  <c r="P26"/>
  <c r="P27"/>
  <c r="P28"/>
  <c r="P29"/>
  <c r="P30"/>
  <c r="P31"/>
  <c r="P32"/>
  <c r="P33"/>
  <c r="P34"/>
  <c r="P35"/>
  <c r="P36"/>
  <c r="P37"/>
  <c r="P38"/>
  <c r="P39"/>
  <c r="P40"/>
  <c r="P41"/>
  <c r="P42"/>
  <c r="P43"/>
  <c r="P44"/>
  <c r="P45"/>
  <c r="P46"/>
  <c r="O15"/>
  <c r="O16"/>
  <c r="O17"/>
  <c r="O18"/>
  <c r="O19"/>
  <c r="O20"/>
  <c r="O21"/>
  <c r="O22"/>
  <c r="O23"/>
  <c r="O24"/>
  <c r="O25"/>
  <c r="O26"/>
  <c r="O27"/>
  <c r="O28"/>
  <c r="O29"/>
  <c r="O30"/>
  <c r="O31"/>
  <c r="O32"/>
  <c r="O33"/>
  <c r="O34"/>
  <c r="O35"/>
  <c r="O36"/>
  <c r="O37"/>
  <c r="O38"/>
  <c r="O39"/>
  <c r="O40"/>
  <c r="O41"/>
  <c r="O42"/>
  <c r="O43"/>
  <c r="O44"/>
  <c r="O45"/>
  <c r="O46"/>
  <c r="O14"/>
  <c r="S14" i="88" l="1"/>
  <c r="Q43" i="7"/>
  <c r="Q39"/>
  <c r="Q35"/>
  <c r="Q31"/>
  <c r="Q27"/>
  <c r="Q23"/>
  <c r="Q19"/>
  <c r="Q15"/>
  <c r="Q44"/>
  <c r="Q40"/>
  <c r="Q36"/>
  <c r="Q32"/>
  <c r="Q28"/>
  <c r="Q24"/>
  <c r="Q20"/>
  <c r="Q16"/>
  <c r="Q45"/>
  <c r="Q41"/>
  <c r="Q37"/>
  <c r="Q33"/>
  <c r="Q29"/>
  <c r="Q25"/>
  <c r="Q21"/>
  <c r="Q17"/>
  <c r="Q14"/>
  <c r="Q46"/>
  <c r="Q42"/>
  <c r="Q38"/>
  <c r="Q34"/>
  <c r="Q30"/>
  <c r="Q26"/>
  <c r="Q22"/>
  <c r="Q18"/>
  <c r="Q43" i="75"/>
  <c r="Q39"/>
  <c r="Q35"/>
  <c r="Q31"/>
  <c r="Q27"/>
  <c r="Q17"/>
  <c r="Q13"/>
  <c r="Q42"/>
  <c r="Q38"/>
  <c r="Q34"/>
  <c r="Q30"/>
  <c r="Q26"/>
  <c r="Q21"/>
  <c r="Q15"/>
  <c r="Q20"/>
  <c r="Q22"/>
  <c r="Q16"/>
  <c r="Q44"/>
  <c r="Q40"/>
  <c r="Q36"/>
  <c r="Q32"/>
  <c r="Q28"/>
  <c r="Q23"/>
  <c r="Q18"/>
  <c r="Q45"/>
  <c r="Q41"/>
  <c r="Q37"/>
  <c r="Q33"/>
  <c r="Q29"/>
  <c r="Q25"/>
  <c r="Q19"/>
  <c r="Q14"/>
  <c r="Q24"/>
  <c r="K14"/>
  <c r="K15"/>
  <c r="K16"/>
  <c r="K17"/>
  <c r="K18"/>
  <c r="K19"/>
  <c r="K20"/>
  <c r="K21"/>
  <c r="K22"/>
  <c r="K23"/>
  <c r="K24"/>
  <c r="K25"/>
  <c r="K26"/>
  <c r="K27"/>
  <c r="K28"/>
  <c r="K29"/>
  <c r="K30"/>
  <c r="K31"/>
  <c r="K32"/>
  <c r="K33"/>
  <c r="K34"/>
  <c r="K35"/>
  <c r="K36"/>
  <c r="K37"/>
  <c r="K38"/>
  <c r="K39"/>
  <c r="K40"/>
  <c r="K41"/>
  <c r="K42"/>
  <c r="K43"/>
  <c r="K44"/>
  <c r="K45"/>
  <c r="K13"/>
  <c r="H14"/>
  <c r="H15"/>
  <c r="H16"/>
  <c r="H17"/>
  <c r="H18"/>
  <c r="H19"/>
  <c r="H20"/>
  <c r="H21"/>
  <c r="H22"/>
  <c r="H23"/>
  <c r="H24"/>
  <c r="H25"/>
  <c r="H26"/>
  <c r="H27"/>
  <c r="H28"/>
  <c r="H29"/>
  <c r="H30"/>
  <c r="H31"/>
  <c r="H32"/>
  <c r="H33"/>
  <c r="H34"/>
  <c r="H35"/>
  <c r="H36"/>
  <c r="H37"/>
  <c r="H38"/>
  <c r="H39"/>
  <c r="H40"/>
  <c r="H41"/>
  <c r="H42"/>
  <c r="H43"/>
  <c r="H44"/>
  <c r="H45"/>
  <c r="H13"/>
  <c r="E14"/>
  <c r="E15"/>
  <c r="E16"/>
  <c r="E17"/>
  <c r="E18"/>
  <c r="E19"/>
  <c r="E20"/>
  <c r="E21"/>
  <c r="E22"/>
  <c r="E23"/>
  <c r="E24"/>
  <c r="E25"/>
  <c r="E26"/>
  <c r="E27"/>
  <c r="E28"/>
  <c r="E29"/>
  <c r="E30"/>
  <c r="E31"/>
  <c r="E32"/>
  <c r="E33"/>
  <c r="E34"/>
  <c r="E35"/>
  <c r="E36"/>
  <c r="E37"/>
  <c r="E38"/>
  <c r="E39"/>
  <c r="E40"/>
  <c r="E41"/>
  <c r="E42"/>
  <c r="E43"/>
  <c r="E44"/>
  <c r="E45"/>
  <c r="E13"/>
  <c r="K15" i="7"/>
  <c r="K16"/>
  <c r="K17"/>
  <c r="K18"/>
  <c r="K19"/>
  <c r="K20"/>
  <c r="K21"/>
  <c r="K22"/>
  <c r="K23"/>
  <c r="K24"/>
  <c r="K25"/>
  <c r="K26"/>
  <c r="K27"/>
  <c r="K28"/>
  <c r="K29"/>
  <c r="K30"/>
  <c r="K31"/>
  <c r="K32"/>
  <c r="K33"/>
  <c r="K34"/>
  <c r="K35"/>
  <c r="K36"/>
  <c r="K37"/>
  <c r="K38"/>
  <c r="K39"/>
  <c r="K40"/>
  <c r="K41"/>
  <c r="K42"/>
  <c r="K43"/>
  <c r="K44"/>
  <c r="K45"/>
  <c r="K46"/>
  <c r="K14"/>
  <c r="H15"/>
  <c r="H16"/>
  <c r="H17"/>
  <c r="H18"/>
  <c r="H19"/>
  <c r="H20"/>
  <c r="H21"/>
  <c r="H22"/>
  <c r="H23"/>
  <c r="H24"/>
  <c r="H25"/>
  <c r="H26"/>
  <c r="H27"/>
  <c r="H28"/>
  <c r="H29"/>
  <c r="H30"/>
  <c r="H31"/>
  <c r="H32"/>
  <c r="H33"/>
  <c r="H34"/>
  <c r="H35"/>
  <c r="H36"/>
  <c r="H37"/>
  <c r="H38"/>
  <c r="H39"/>
  <c r="H40"/>
  <c r="H41"/>
  <c r="H42"/>
  <c r="H43"/>
  <c r="H44"/>
  <c r="H45"/>
  <c r="H46"/>
  <c r="H14"/>
  <c r="E15"/>
  <c r="E16"/>
  <c r="E17"/>
  <c r="E18"/>
  <c r="E19"/>
  <c r="E20"/>
  <c r="E21"/>
  <c r="E22"/>
  <c r="E23"/>
  <c r="E24"/>
  <c r="E25"/>
  <c r="E26"/>
  <c r="E27"/>
  <c r="E28"/>
  <c r="E29"/>
  <c r="E30"/>
  <c r="E31"/>
  <c r="E32"/>
  <c r="E33"/>
  <c r="E34"/>
  <c r="E35"/>
  <c r="E36"/>
  <c r="E37"/>
  <c r="E38"/>
  <c r="E39"/>
  <c r="E40"/>
  <c r="E41"/>
  <c r="E42"/>
  <c r="E43"/>
  <c r="E44"/>
  <c r="E45"/>
  <c r="E46"/>
  <c r="E14"/>
  <c r="K14" i="86" l="1"/>
  <c r="K15"/>
  <c r="K16"/>
  <c r="K17"/>
  <c r="K18"/>
  <c r="K19"/>
  <c r="K20"/>
  <c r="K21"/>
  <c r="K22"/>
  <c r="K23"/>
  <c r="K24"/>
  <c r="K25"/>
  <c r="K26"/>
  <c r="K27"/>
  <c r="K28"/>
  <c r="K29"/>
  <c r="K30"/>
  <c r="K31"/>
  <c r="K32"/>
  <c r="K33"/>
  <c r="K34"/>
  <c r="K35"/>
  <c r="K36"/>
  <c r="K37"/>
  <c r="K38"/>
  <c r="K39"/>
  <c r="K40"/>
  <c r="K41"/>
  <c r="K42"/>
  <c r="K43"/>
  <c r="K44"/>
  <c r="K45"/>
  <c r="K13"/>
  <c r="G14"/>
  <c r="J14" s="1"/>
  <c r="G15"/>
  <c r="J15" s="1"/>
  <c r="G16"/>
  <c r="J16" s="1"/>
  <c r="G17"/>
  <c r="J17" s="1"/>
  <c r="G18"/>
  <c r="J18" s="1"/>
  <c r="G19"/>
  <c r="J19" s="1"/>
  <c r="G20"/>
  <c r="J20" s="1"/>
  <c r="G21"/>
  <c r="J21" s="1"/>
  <c r="G22"/>
  <c r="J22" s="1"/>
  <c r="G23"/>
  <c r="J23" s="1"/>
  <c r="G24"/>
  <c r="J24" s="1"/>
  <c r="G25"/>
  <c r="J25" s="1"/>
  <c r="G26"/>
  <c r="J26" s="1"/>
  <c r="G27"/>
  <c r="J27" s="1"/>
  <c r="G28"/>
  <c r="J28" s="1"/>
  <c r="G29"/>
  <c r="J29" s="1"/>
  <c r="G30"/>
  <c r="J30" s="1"/>
  <c r="G31"/>
  <c r="J31" s="1"/>
  <c r="G32"/>
  <c r="J32" s="1"/>
  <c r="G33"/>
  <c r="J33" s="1"/>
  <c r="G34"/>
  <c r="J34" s="1"/>
  <c r="G35"/>
  <c r="J35" s="1"/>
  <c r="G36"/>
  <c r="J36" s="1"/>
  <c r="G37"/>
  <c r="J37" s="1"/>
  <c r="G38"/>
  <c r="J38" s="1"/>
  <c r="G39"/>
  <c r="J39" s="1"/>
  <c r="G40"/>
  <c r="J40" s="1"/>
  <c r="G41"/>
  <c r="J41" s="1"/>
  <c r="G42"/>
  <c r="J42" s="1"/>
  <c r="G43"/>
  <c r="J43" s="1"/>
  <c r="G44"/>
  <c r="J44" s="1"/>
  <c r="G45"/>
  <c r="J45" s="1"/>
  <c r="G13"/>
  <c r="J13" s="1"/>
  <c r="G13" i="74" l="1"/>
  <c r="G14"/>
  <c r="G15"/>
  <c r="G16"/>
  <c r="G17"/>
  <c r="G18"/>
  <c r="G19"/>
  <c r="G20"/>
  <c r="G21"/>
  <c r="G22"/>
  <c r="G23"/>
  <c r="G24"/>
  <c r="G25"/>
  <c r="G26"/>
  <c r="G27"/>
  <c r="G28"/>
  <c r="G29"/>
  <c r="G30"/>
  <c r="G31"/>
  <c r="G32"/>
  <c r="G33"/>
  <c r="G34"/>
  <c r="G35"/>
  <c r="G36"/>
  <c r="G37"/>
  <c r="G38"/>
  <c r="G39"/>
  <c r="G40"/>
  <c r="G41"/>
  <c r="G42"/>
  <c r="G43"/>
  <c r="G44"/>
  <c r="G12"/>
  <c r="G13" i="5" l="1"/>
  <c r="G14"/>
  <c r="G15"/>
  <c r="G16"/>
  <c r="G17"/>
  <c r="G18"/>
  <c r="G19"/>
  <c r="G20"/>
  <c r="G21"/>
  <c r="G22"/>
  <c r="G23"/>
  <c r="G24"/>
  <c r="G25"/>
  <c r="G26"/>
  <c r="G27"/>
  <c r="G28"/>
  <c r="G29"/>
  <c r="G30"/>
  <c r="G31"/>
  <c r="G32"/>
  <c r="G33"/>
  <c r="G34"/>
  <c r="G35"/>
  <c r="G36"/>
  <c r="G37"/>
  <c r="G38"/>
  <c r="G39"/>
  <c r="G40"/>
  <c r="G41"/>
  <c r="G42"/>
  <c r="G43"/>
  <c r="G44"/>
  <c r="G12"/>
  <c r="H13" i="127" l="1"/>
  <c r="J13" s="1"/>
  <c r="H14"/>
  <c r="J14" s="1"/>
  <c r="H15"/>
  <c r="J15" s="1"/>
  <c r="H16"/>
  <c r="J16" s="1"/>
  <c r="H17"/>
  <c r="J17" s="1"/>
  <c r="H18"/>
  <c r="J18" s="1"/>
  <c r="H19"/>
  <c r="J19" s="1"/>
  <c r="H20"/>
  <c r="J20" s="1"/>
  <c r="H21"/>
  <c r="J21" s="1"/>
  <c r="H22"/>
  <c r="J22" s="1"/>
  <c r="H23"/>
  <c r="J23" s="1"/>
  <c r="H24"/>
  <c r="J24" s="1"/>
  <c r="H25"/>
  <c r="J25" s="1"/>
  <c r="H26"/>
  <c r="J26" s="1"/>
  <c r="H27"/>
  <c r="J27" s="1"/>
  <c r="H28"/>
  <c r="J28" s="1"/>
  <c r="H29"/>
  <c r="J29" s="1"/>
  <c r="H30"/>
  <c r="J30" s="1"/>
  <c r="H31"/>
  <c r="J31" s="1"/>
  <c r="H32"/>
  <c r="J32" s="1"/>
  <c r="H33"/>
  <c r="J33" s="1"/>
  <c r="H34"/>
  <c r="J34" s="1"/>
  <c r="H35"/>
  <c r="J35" s="1"/>
  <c r="H36"/>
  <c r="J36" s="1"/>
  <c r="H37"/>
  <c r="J37" s="1"/>
  <c r="H38"/>
  <c r="J38" s="1"/>
  <c r="H39"/>
  <c r="J39" s="1"/>
  <c r="H40"/>
  <c r="J40" s="1"/>
  <c r="H41"/>
  <c r="J41" s="1"/>
  <c r="H42"/>
  <c r="J42" s="1"/>
  <c r="H43"/>
  <c r="J43" s="1"/>
  <c r="H44"/>
  <c r="J44" s="1"/>
  <c r="H12"/>
  <c r="J12" s="1"/>
  <c r="G13"/>
  <c r="G14"/>
  <c r="G15"/>
  <c r="G16"/>
  <c r="G17"/>
  <c r="G18"/>
  <c r="G19"/>
  <c r="G20"/>
  <c r="G21"/>
  <c r="G22"/>
  <c r="G23"/>
  <c r="G24"/>
  <c r="G25"/>
  <c r="G26"/>
  <c r="G27"/>
  <c r="G28"/>
  <c r="G29"/>
  <c r="G30"/>
  <c r="G31"/>
  <c r="G32"/>
  <c r="G33"/>
  <c r="G34"/>
  <c r="G35"/>
  <c r="G36"/>
  <c r="G37"/>
  <c r="G38"/>
  <c r="G39"/>
  <c r="G40"/>
  <c r="G41"/>
  <c r="G42"/>
  <c r="G43"/>
  <c r="G44"/>
  <c r="G12"/>
  <c r="F13"/>
  <c r="F14"/>
  <c r="F15"/>
  <c r="F16"/>
  <c r="F17"/>
  <c r="F18"/>
  <c r="F19"/>
  <c r="F20"/>
  <c r="F21"/>
  <c r="F22"/>
  <c r="F23"/>
  <c r="F24"/>
  <c r="F25"/>
  <c r="F26"/>
  <c r="F27"/>
  <c r="F28"/>
  <c r="F29"/>
  <c r="F30"/>
  <c r="F31"/>
  <c r="F32"/>
  <c r="F33"/>
  <c r="F34"/>
  <c r="F35"/>
  <c r="F36"/>
  <c r="F37"/>
  <c r="F38"/>
  <c r="F39"/>
  <c r="F40"/>
  <c r="F41"/>
  <c r="F42"/>
  <c r="F43"/>
  <c r="F44"/>
  <c r="F12"/>
  <c r="G13" i="4"/>
  <c r="G14"/>
  <c r="G15"/>
  <c r="G16"/>
  <c r="G17"/>
  <c r="G18"/>
  <c r="G19"/>
  <c r="G20"/>
  <c r="G21"/>
  <c r="G22"/>
  <c r="G23"/>
  <c r="G24"/>
  <c r="G25"/>
  <c r="G26"/>
  <c r="G27"/>
  <c r="G28"/>
  <c r="G29"/>
  <c r="G30"/>
  <c r="G31"/>
  <c r="G32"/>
  <c r="G33"/>
  <c r="G34"/>
  <c r="G35"/>
  <c r="G36"/>
  <c r="G37"/>
  <c r="G38"/>
  <c r="G39"/>
  <c r="G40"/>
  <c r="G41"/>
  <c r="G42"/>
  <c r="G43"/>
  <c r="G44"/>
  <c r="G12"/>
  <c r="J13" i="111"/>
  <c r="J14"/>
  <c r="J15"/>
  <c r="J16"/>
  <c r="J17"/>
  <c r="J18"/>
  <c r="J19"/>
  <c r="J20"/>
  <c r="J21"/>
  <c r="J22"/>
  <c r="J23"/>
  <c r="J24"/>
  <c r="J25"/>
  <c r="J26"/>
  <c r="J27"/>
  <c r="J28"/>
  <c r="J29"/>
  <c r="J30"/>
  <c r="J31"/>
  <c r="J32"/>
  <c r="J33"/>
  <c r="J34"/>
  <c r="J35"/>
  <c r="J36"/>
  <c r="J37"/>
  <c r="J38"/>
  <c r="J39"/>
  <c r="J40"/>
  <c r="J41"/>
  <c r="J42"/>
  <c r="J43"/>
  <c r="J44"/>
  <c r="J12"/>
  <c r="G13"/>
  <c r="G14"/>
  <c r="G15"/>
  <c r="G16"/>
  <c r="G17"/>
  <c r="G18"/>
  <c r="G19"/>
  <c r="G20"/>
  <c r="G21"/>
  <c r="G22"/>
  <c r="G23"/>
  <c r="G24"/>
  <c r="G25"/>
  <c r="G26"/>
  <c r="G27"/>
  <c r="G28"/>
  <c r="G29"/>
  <c r="G30"/>
  <c r="G31"/>
  <c r="G32"/>
  <c r="G33"/>
  <c r="G34"/>
  <c r="G35"/>
  <c r="G36"/>
  <c r="G37"/>
  <c r="G38"/>
  <c r="G39"/>
  <c r="G40"/>
  <c r="G41"/>
  <c r="G42"/>
  <c r="G43"/>
  <c r="G44"/>
  <c r="G12"/>
  <c r="F13"/>
  <c r="F14"/>
  <c r="F15"/>
  <c r="F16"/>
  <c r="F17"/>
  <c r="F18"/>
  <c r="F19"/>
  <c r="F20"/>
  <c r="F21"/>
  <c r="F22"/>
  <c r="F23"/>
  <c r="F24"/>
  <c r="F25"/>
  <c r="F26"/>
  <c r="F27"/>
  <c r="F28"/>
  <c r="F29"/>
  <c r="F30"/>
  <c r="F31"/>
  <c r="F32"/>
  <c r="F33"/>
  <c r="F34"/>
  <c r="F35"/>
  <c r="F36"/>
  <c r="F37"/>
  <c r="F38"/>
  <c r="F39"/>
  <c r="F40"/>
  <c r="F41"/>
  <c r="F42"/>
  <c r="F43"/>
  <c r="F44"/>
  <c r="F12"/>
  <c r="F13" i="4"/>
  <c r="F14"/>
  <c r="F15"/>
  <c r="F16"/>
  <c r="F17"/>
  <c r="F18"/>
  <c r="F19"/>
  <c r="F20"/>
  <c r="F21"/>
  <c r="F22"/>
  <c r="F23"/>
  <c r="F24"/>
  <c r="F25"/>
  <c r="F26"/>
  <c r="F27"/>
  <c r="F28"/>
  <c r="F29"/>
  <c r="F30"/>
  <c r="F31"/>
  <c r="F32"/>
  <c r="F33"/>
  <c r="F34"/>
  <c r="F35"/>
  <c r="F36"/>
  <c r="F37"/>
  <c r="F38"/>
  <c r="F39"/>
  <c r="F40"/>
  <c r="F41"/>
  <c r="F42"/>
  <c r="F43"/>
  <c r="F44"/>
  <c r="F12"/>
  <c r="Q12" i="47" l="1"/>
  <c r="Q13"/>
  <c r="Q14"/>
  <c r="Q15"/>
  <c r="Q16"/>
  <c r="Q17"/>
  <c r="Q18"/>
  <c r="Q19"/>
  <c r="Q20"/>
  <c r="Q21"/>
  <c r="Q22"/>
  <c r="Q23"/>
  <c r="Q24"/>
  <c r="Q25"/>
  <c r="Q26"/>
  <c r="Q27"/>
  <c r="Q28"/>
  <c r="Q29"/>
  <c r="Q30"/>
  <c r="Q31"/>
  <c r="Q32"/>
  <c r="Q33"/>
  <c r="Q34"/>
  <c r="Q35"/>
  <c r="Q36"/>
  <c r="Q37"/>
  <c r="Q38"/>
  <c r="Q39"/>
  <c r="Q40"/>
  <c r="Q41"/>
  <c r="Q42"/>
  <c r="Q43"/>
  <c r="Q11"/>
  <c r="Q43" i="60"/>
  <c r="H44" i="4" s="1"/>
  <c r="J44" s="1"/>
  <c r="Q40" i="60"/>
  <c r="H41" i="4" s="1"/>
  <c r="J41" s="1"/>
  <c r="Q39" i="60"/>
  <c r="H40" i="4" s="1"/>
  <c r="J40" s="1"/>
  <c r="Q36" i="60"/>
  <c r="H37" i="4" s="1"/>
  <c r="J37" s="1"/>
  <c r="Q35" i="60"/>
  <c r="H36" i="4" s="1"/>
  <c r="J36" s="1"/>
  <c r="Q32" i="60"/>
  <c r="H33" i="4" s="1"/>
  <c r="J33" s="1"/>
  <c r="Q31" i="60"/>
  <c r="H32" i="4" s="1"/>
  <c r="J32" s="1"/>
  <c r="Q28" i="60"/>
  <c r="H29" i="4" s="1"/>
  <c r="J29" s="1"/>
  <c r="Q27" i="60"/>
  <c r="H28" i="4" s="1"/>
  <c r="J28" s="1"/>
  <c r="Q24" i="60"/>
  <c r="H25" i="4" s="1"/>
  <c r="J25" s="1"/>
  <c r="Q23" i="60"/>
  <c r="H24" i="4" s="1"/>
  <c r="J24" s="1"/>
  <c r="Q20" i="60"/>
  <c r="H21" i="4" s="1"/>
  <c r="J21" s="1"/>
  <c r="Q19" i="60"/>
  <c r="H20" i="4" s="1"/>
  <c r="J20" s="1"/>
  <c r="Q16" i="60"/>
  <c r="H17" i="4" s="1"/>
  <c r="J17" s="1"/>
  <c r="Q15" i="60"/>
  <c r="H16" i="4" s="1"/>
  <c r="J16" s="1"/>
  <c r="Q12" i="60"/>
  <c r="H13" i="4" s="1"/>
  <c r="J13" s="1"/>
  <c r="Q11" i="60"/>
  <c r="H12" i="4" s="1"/>
  <c r="J12" s="1"/>
  <c r="Q13" i="60"/>
  <c r="H14" i="4" s="1"/>
  <c r="J14" s="1"/>
  <c r="Q14" i="60"/>
  <c r="H15" i="4" s="1"/>
  <c r="J15" s="1"/>
  <c r="Q17" i="60"/>
  <c r="H18" i="4" s="1"/>
  <c r="J18" s="1"/>
  <c r="Q18" i="60"/>
  <c r="H19" i="4" s="1"/>
  <c r="J19" s="1"/>
  <c r="Q21" i="60"/>
  <c r="H22" i="4" s="1"/>
  <c r="J22" s="1"/>
  <c r="Q22" i="60"/>
  <c r="H23" i="4" s="1"/>
  <c r="J23" s="1"/>
  <c r="Q25" i="60"/>
  <c r="H26" i="4" s="1"/>
  <c r="J26" s="1"/>
  <c r="Q26" i="60"/>
  <c r="H27" i="4" s="1"/>
  <c r="J27" s="1"/>
  <c r="Q29" i="60"/>
  <c r="H30" i="4" s="1"/>
  <c r="J30" s="1"/>
  <c r="Q30" i="60"/>
  <c r="H31" i="4" s="1"/>
  <c r="J31" s="1"/>
  <c r="Q33" i="60"/>
  <c r="H34" i="4" s="1"/>
  <c r="J34" s="1"/>
  <c r="Q34" i="60"/>
  <c r="H35" i="4" s="1"/>
  <c r="J35" s="1"/>
  <c r="Q37" i="60"/>
  <c r="H38" i="4" s="1"/>
  <c r="J38" s="1"/>
  <c r="Q38" i="60"/>
  <c r="H39" i="4" s="1"/>
  <c r="J39" s="1"/>
  <c r="Q41" i="60"/>
  <c r="H42" i="4" s="1"/>
  <c r="J42" s="1"/>
  <c r="Q42" i="60"/>
  <c r="H43" i="4" s="1"/>
  <c r="J43" s="1"/>
  <c r="C10" i="100" l="1"/>
  <c r="C11"/>
  <c r="C12"/>
  <c r="C13"/>
  <c r="C14"/>
  <c r="C15"/>
  <c r="C16"/>
  <c r="C17"/>
  <c r="C18"/>
  <c r="C19"/>
  <c r="C20"/>
  <c r="C21"/>
  <c r="C22"/>
  <c r="C23"/>
  <c r="C24"/>
  <c r="C25"/>
  <c r="C26"/>
  <c r="C27"/>
  <c r="C28"/>
  <c r="C29"/>
  <c r="C30"/>
  <c r="C31"/>
  <c r="C32"/>
  <c r="C33"/>
  <c r="C34"/>
  <c r="C35"/>
  <c r="C36"/>
  <c r="C37"/>
  <c r="C38"/>
  <c r="C39"/>
  <c r="C40"/>
  <c r="C41"/>
  <c r="C9"/>
  <c r="S25" i="96"/>
  <c r="T25"/>
  <c r="U25"/>
  <c r="V25"/>
  <c r="U26"/>
  <c r="U24"/>
  <c r="O25"/>
  <c r="P25"/>
  <c r="Q25"/>
  <c r="R25"/>
  <c r="Q26"/>
  <c r="Q24"/>
  <c r="P24"/>
  <c r="O24"/>
  <c r="C25"/>
  <c r="D25"/>
  <c r="E25"/>
  <c r="F25"/>
  <c r="E26"/>
  <c r="E24"/>
  <c r="D24"/>
  <c r="T24" s="1"/>
  <c r="C24"/>
  <c r="L26"/>
  <c r="M26"/>
  <c r="K26"/>
  <c r="N25"/>
  <c r="N24"/>
  <c r="H26"/>
  <c r="I26"/>
  <c r="G26"/>
  <c r="O26" s="1"/>
  <c r="J25"/>
  <c r="J24"/>
  <c r="V18"/>
  <c r="V16"/>
  <c r="U18"/>
  <c r="U16"/>
  <c r="T18"/>
  <c r="T16"/>
  <c r="S18"/>
  <c r="S16"/>
  <c r="O17"/>
  <c r="S17" s="1"/>
  <c r="P17"/>
  <c r="T17" s="1"/>
  <c r="Q17"/>
  <c r="U17" s="1"/>
  <c r="O18"/>
  <c r="P18"/>
  <c r="Q18"/>
  <c r="R18"/>
  <c r="O19"/>
  <c r="S19" s="1"/>
  <c r="P19"/>
  <c r="T19" s="1"/>
  <c r="Q19"/>
  <c r="U19" s="1"/>
  <c r="R19"/>
  <c r="V19" s="1"/>
  <c r="O20"/>
  <c r="S20" s="1"/>
  <c r="P20"/>
  <c r="T20" s="1"/>
  <c r="Q20"/>
  <c r="U20" s="1"/>
  <c r="R16"/>
  <c r="Q16"/>
  <c r="P16"/>
  <c r="O16"/>
  <c r="L21"/>
  <c r="M21"/>
  <c r="M27" s="1"/>
  <c r="K21"/>
  <c r="N18"/>
  <c r="N17"/>
  <c r="R17" s="1"/>
  <c r="J17"/>
  <c r="J18"/>
  <c r="J16"/>
  <c r="I21"/>
  <c r="I27" s="1"/>
  <c r="H21"/>
  <c r="G21"/>
  <c r="F17"/>
  <c r="F18"/>
  <c r="F16"/>
  <c r="D21"/>
  <c r="E21"/>
  <c r="E27" s="1"/>
  <c r="C21"/>
  <c r="Q27" l="1"/>
  <c r="U27" s="1"/>
  <c r="R20"/>
  <c r="J21"/>
  <c r="O21"/>
  <c r="S21" s="1"/>
  <c r="P21"/>
  <c r="T21" s="1"/>
  <c r="V20"/>
  <c r="Q21"/>
  <c r="U21" s="1"/>
  <c r="L27"/>
  <c r="N21"/>
  <c r="R21" s="1"/>
  <c r="K27"/>
  <c r="V17"/>
  <c r="F21"/>
  <c r="P26"/>
  <c r="R24"/>
  <c r="N26"/>
  <c r="S24"/>
  <c r="D26"/>
  <c r="H27"/>
  <c r="G27"/>
  <c r="F24"/>
  <c r="C26"/>
  <c r="J26"/>
  <c r="G11" i="58"/>
  <c r="G12"/>
  <c r="G13"/>
  <c r="G14"/>
  <c r="G15"/>
  <c r="G16"/>
  <c r="G17"/>
  <c r="G18"/>
  <c r="G19"/>
  <c r="G20"/>
  <c r="G21"/>
  <c r="G22"/>
  <c r="G23"/>
  <c r="G24"/>
  <c r="G25"/>
  <c r="G26"/>
  <c r="G27"/>
  <c r="G28"/>
  <c r="G29"/>
  <c r="G30"/>
  <c r="G31"/>
  <c r="G32"/>
  <c r="G33"/>
  <c r="G34"/>
  <c r="G35"/>
  <c r="G36"/>
  <c r="G37"/>
  <c r="G38"/>
  <c r="G39"/>
  <c r="G40"/>
  <c r="G41"/>
  <c r="G42"/>
  <c r="E43"/>
  <c r="F43"/>
  <c r="G43"/>
  <c r="G11" i="59"/>
  <c r="E9" i="100" s="1"/>
  <c r="F9" s="1"/>
  <c r="G12" i="59"/>
  <c r="E10" i="100" s="1"/>
  <c r="F10" s="1"/>
  <c r="G13" i="59"/>
  <c r="E11" i="100" s="1"/>
  <c r="F11" s="1"/>
  <c r="G14" i="59"/>
  <c r="E12" i="100" s="1"/>
  <c r="F12" s="1"/>
  <c r="G15" i="59"/>
  <c r="E13" i="100" s="1"/>
  <c r="F13" s="1"/>
  <c r="G16" i="59"/>
  <c r="E14" i="100" s="1"/>
  <c r="F14" s="1"/>
  <c r="G17" i="59"/>
  <c r="E15" i="100" s="1"/>
  <c r="F15" s="1"/>
  <c r="G18" i="59"/>
  <c r="E16" i="100" s="1"/>
  <c r="F16" s="1"/>
  <c r="G19" i="59"/>
  <c r="E17" i="100" s="1"/>
  <c r="F17" s="1"/>
  <c r="G20" i="59"/>
  <c r="E18" i="100" s="1"/>
  <c r="F18" s="1"/>
  <c r="G21" i="59"/>
  <c r="E19" i="100" s="1"/>
  <c r="F19" s="1"/>
  <c r="G22" i="59"/>
  <c r="E20" i="100" s="1"/>
  <c r="F20" s="1"/>
  <c r="G23" i="59"/>
  <c r="E21" i="100" s="1"/>
  <c r="F21" s="1"/>
  <c r="G24" i="59"/>
  <c r="E22" i="100" s="1"/>
  <c r="F22" s="1"/>
  <c r="G25" i="59"/>
  <c r="E23" i="100" s="1"/>
  <c r="F23" s="1"/>
  <c r="G26" i="59"/>
  <c r="E24" i="100" s="1"/>
  <c r="F24" s="1"/>
  <c r="G27" i="59"/>
  <c r="E25" i="100" s="1"/>
  <c r="F25" s="1"/>
  <c r="G28" i="59"/>
  <c r="E26" i="100" s="1"/>
  <c r="F26" s="1"/>
  <c r="G29" i="59"/>
  <c r="E27" i="100" s="1"/>
  <c r="F27" s="1"/>
  <c r="G30" i="59"/>
  <c r="E28" i="100" s="1"/>
  <c r="F28" s="1"/>
  <c r="G31" i="59"/>
  <c r="E29" i="100" s="1"/>
  <c r="F29" s="1"/>
  <c r="G32" i="59"/>
  <c r="E30" i="100" s="1"/>
  <c r="F30" s="1"/>
  <c r="G33" i="59"/>
  <c r="E31" i="100" s="1"/>
  <c r="F31" s="1"/>
  <c r="G34" i="59"/>
  <c r="E32" i="100" s="1"/>
  <c r="F32" s="1"/>
  <c r="G35" i="59"/>
  <c r="E33" i="100" s="1"/>
  <c r="F33" s="1"/>
  <c r="G36" i="59"/>
  <c r="E34" i="100" s="1"/>
  <c r="F34" s="1"/>
  <c r="G37" i="59"/>
  <c r="E35" i="100" s="1"/>
  <c r="F35" s="1"/>
  <c r="G38" i="59"/>
  <c r="E36" i="100" s="1"/>
  <c r="F36" s="1"/>
  <c r="G39" i="59"/>
  <c r="E37" i="100" s="1"/>
  <c r="F37" s="1"/>
  <c r="G40" i="59"/>
  <c r="E38" i="100" s="1"/>
  <c r="F38" s="1"/>
  <c r="G41" i="59"/>
  <c r="E39" i="100" s="1"/>
  <c r="F39" s="1"/>
  <c r="G42" i="59"/>
  <c r="E40" i="100" s="1"/>
  <c r="F40" s="1"/>
  <c r="G43" i="59"/>
  <c r="E41" i="100" s="1"/>
  <c r="F41" s="1"/>
  <c r="E43" i="59"/>
  <c r="F43"/>
  <c r="K44" i="1"/>
  <c r="J44"/>
  <c r="I44"/>
  <c r="H44"/>
  <c r="L44" s="1"/>
  <c r="L43"/>
  <c r="L42"/>
  <c r="L41"/>
  <c r="L40"/>
  <c r="L39"/>
  <c r="L38"/>
  <c r="L37"/>
  <c r="L36"/>
  <c r="L35"/>
  <c r="L34"/>
  <c r="L33"/>
  <c r="L32"/>
  <c r="L31"/>
  <c r="L30"/>
  <c r="L29"/>
  <c r="L28"/>
  <c r="L27"/>
  <c r="L26"/>
  <c r="L25"/>
  <c r="L24"/>
  <c r="L23"/>
  <c r="L22"/>
  <c r="L21"/>
  <c r="L20"/>
  <c r="L19"/>
  <c r="L18"/>
  <c r="L17"/>
  <c r="L16"/>
  <c r="L15"/>
  <c r="L14"/>
  <c r="L13"/>
  <c r="L12"/>
  <c r="G13"/>
  <c r="G14"/>
  <c r="G15"/>
  <c r="G16"/>
  <c r="G17"/>
  <c r="G18"/>
  <c r="G19"/>
  <c r="G20"/>
  <c r="G21"/>
  <c r="G22"/>
  <c r="G23"/>
  <c r="G24"/>
  <c r="G25"/>
  <c r="G26"/>
  <c r="G27"/>
  <c r="G28"/>
  <c r="G29"/>
  <c r="G30"/>
  <c r="G31"/>
  <c r="G32"/>
  <c r="G33"/>
  <c r="G34"/>
  <c r="G35"/>
  <c r="G36"/>
  <c r="G37"/>
  <c r="G38"/>
  <c r="G39"/>
  <c r="G40"/>
  <c r="G41"/>
  <c r="G42"/>
  <c r="G43"/>
  <c r="G44"/>
  <c r="G12"/>
  <c r="F44"/>
  <c r="E44"/>
  <c r="D44"/>
  <c r="C44"/>
  <c r="G52" i="56"/>
  <c r="D52"/>
  <c r="P27" i="96" l="1"/>
  <c r="O27"/>
  <c r="N27"/>
  <c r="V21"/>
  <c r="V24"/>
  <c r="D27"/>
  <c r="T26"/>
  <c r="C27"/>
  <c r="S26"/>
  <c r="J27"/>
  <c r="R26"/>
  <c r="F26"/>
  <c r="G51" i="56"/>
  <c r="D51"/>
  <c r="O36"/>
  <c r="K36"/>
  <c r="I36"/>
  <c r="G36"/>
  <c r="T27" i="96" l="1"/>
  <c r="S27"/>
  <c r="R27"/>
  <c r="V26"/>
  <c r="F27"/>
  <c r="C23" i="28"/>
  <c r="C23" i="27"/>
  <c r="V27" i="96" l="1"/>
</calcChain>
</file>

<file path=xl/sharedStrings.xml><?xml version="1.0" encoding="utf-8"?>
<sst xmlns="http://schemas.openxmlformats.org/spreadsheetml/2006/main" count="3844" uniqueCount="1094">
  <si>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</si>
  <si>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</si>
  <si>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</si>
  <si>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</si>
  <si>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</si>
  <si>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</si>
  <si>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</si>
  <si>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</si>
  <si>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</si>
  <si>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</si>
  <si>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</si>
  <si>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</si>
  <si>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</si>
  <si>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(Only in MS-Excel Format)</t>
  </si>
  <si>
    <t xml:space="preserve">No. of children </t>
  </si>
  <si>
    <t>Total no. of meals served</t>
  </si>
  <si>
    <t>Total</t>
  </si>
  <si>
    <t>[Qnty in MTs]</t>
  </si>
  <si>
    <t>Rice</t>
  </si>
  <si>
    <t>Date:</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</si>
  <si>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</si>
  <si>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</si>
  <si>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</si>
  <si>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</si>
  <si>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</si>
  <si>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</si>
  <si>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</si>
  <si>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</si>
  <si>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</si>
  <si>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</si>
  <si>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</si>
  <si>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</si>
  <si>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</si>
  <si>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</si>
  <si>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</si>
  <si>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</si>
  <si>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</si>
  <si>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</si>
  <si>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</si>
  <si>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</si>
  <si>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</si>
  <si>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</si>
  <si>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</si>
  <si>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</si>
  <si>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</si>
  <si>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</si>
  <si>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</si>
  <si>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</si>
  <si>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</si>
  <si>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</si>
  <si>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</si>
  <si>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</si>
  <si>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</si>
  <si>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</si>
  <si>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</si>
  <si>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</si>
  <si>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</si>
  <si>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</si>
  <si>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</si>
  <si>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</si>
  <si>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</si>
  <si>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</si>
  <si>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</si>
  <si>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</si>
  <si>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</si>
  <si>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</si>
  <si>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</si>
  <si>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</si>
  <si>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</si>
  <si>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</si>
  <si>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</si>
  <si>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</si>
  <si>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</si>
  <si>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</si>
  <si>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</si>
  <si>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</si>
  <si>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</si>
  <si>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</si>
  <si>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</si>
  <si>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</si>
  <si>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</si>
  <si>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Anticipated No. of working days</t>
  </si>
  <si>
    <t>Requirement of Foodgrains (in MTs)</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</si>
  <si>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</si>
  <si>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</si>
  <si>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</si>
  <si>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</si>
  <si>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</si>
  <si>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</si>
  <si>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</si>
  <si>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</si>
  <si>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</si>
  <si>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</si>
  <si>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</si>
  <si>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</si>
  <si>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</si>
  <si>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</si>
  <si>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</si>
  <si>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</si>
  <si>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</si>
  <si>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</si>
  <si>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</si>
  <si>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</si>
  <si>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</si>
  <si>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</si>
  <si>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</si>
  <si>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</si>
  <si>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</si>
  <si>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</si>
  <si>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</si>
  <si>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</si>
  <si>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</si>
  <si>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</si>
  <si>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</si>
  <si>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</si>
  <si>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</si>
  <si>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</si>
  <si>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</si>
  <si>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</si>
  <si>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</si>
  <si>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</si>
  <si>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</si>
  <si>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</si>
  <si>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</si>
  <si>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</si>
  <si>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</si>
  <si>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</si>
  <si>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</si>
  <si>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</si>
  <si>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</si>
  <si>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</si>
  <si>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</si>
  <si>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</si>
  <si>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</si>
  <si>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</si>
  <si>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</si>
  <si>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</si>
  <si>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</si>
  <si>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</si>
  <si>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</si>
  <si>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</si>
  <si>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</si>
  <si>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</si>
  <si>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</si>
  <si>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</si>
  <si>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</si>
  <si>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</si>
  <si>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</si>
  <si>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</si>
  <si>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</si>
  <si>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</si>
  <si>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</si>
  <si>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</si>
  <si>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</si>
  <si>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</si>
  <si>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</si>
  <si>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</si>
  <si>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</si>
  <si>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</si>
  <si>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</si>
  <si>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</si>
  <si>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</si>
  <si>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</si>
  <si>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</si>
  <si>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</si>
  <si>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</si>
  <si>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</si>
  <si>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</si>
  <si>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</si>
  <si>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</si>
  <si>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</si>
  <si>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</si>
  <si>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</si>
  <si>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</si>
  <si>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</si>
  <si>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</si>
  <si>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</si>
  <si>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</si>
  <si>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</si>
  <si>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</si>
  <si>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</si>
  <si>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</si>
  <si>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</si>
  <si>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</si>
  <si>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</si>
  <si>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</si>
  <si>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</si>
  <si>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</si>
  <si>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</si>
  <si>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</si>
  <si>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</si>
  <si>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</si>
  <si>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</si>
  <si>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</si>
  <si>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</si>
  <si>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</si>
  <si>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</si>
  <si>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</si>
  <si>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</si>
  <si>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</si>
  <si>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</si>
  <si>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</si>
  <si>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</si>
  <si>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</si>
  <si>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</si>
  <si>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</si>
  <si>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</si>
  <si>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</si>
  <si>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</si>
  <si>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</si>
  <si>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</si>
  <si>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</si>
  <si>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</si>
  <si>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</si>
  <si>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</si>
  <si>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</si>
  <si>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</si>
  <si>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</si>
  <si>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</si>
  <si>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</si>
  <si>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</si>
  <si>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</si>
  <si>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</si>
  <si>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</si>
  <si>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</si>
  <si>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</si>
  <si>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</si>
  <si>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</si>
  <si>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</si>
  <si>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</si>
  <si>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</si>
  <si>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</si>
  <si>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</si>
  <si>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</si>
  <si>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</si>
  <si>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</si>
  <si>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</si>
  <si>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</si>
  <si>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</si>
  <si>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</si>
  <si>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</si>
  <si>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</si>
  <si>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</si>
  <si>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</si>
  <si>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</si>
  <si>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</si>
  <si>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</si>
  <si>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</si>
  <si>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</si>
  <si>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</si>
  <si>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</si>
  <si>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</si>
  <si>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</si>
  <si>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</si>
  <si>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</si>
  <si>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</si>
  <si>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</si>
  <si>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</si>
  <si>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</si>
  <si>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</si>
  <si>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</si>
  <si>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</si>
  <si>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</si>
  <si>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</si>
  <si>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</si>
  <si>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</si>
  <si>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</si>
  <si>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</si>
  <si>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</si>
  <si>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</si>
  <si>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</si>
  <si>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</si>
  <si>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</si>
  <si>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</si>
  <si>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</si>
  <si>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</si>
  <si>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</si>
  <si>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</si>
  <si>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</si>
  <si>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</si>
  <si>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</si>
  <si>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</si>
  <si>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</si>
  <si>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</si>
  <si>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</si>
  <si>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</si>
  <si>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</si>
  <si>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</si>
  <si>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</si>
  <si>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</si>
  <si>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</si>
  <si>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</si>
  <si>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</si>
  <si>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</si>
  <si>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</si>
  <si>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</si>
  <si>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</si>
  <si>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</si>
  <si>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</si>
  <si>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</si>
  <si>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</si>
  <si>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</si>
  <si>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</si>
  <si>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</si>
  <si>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</si>
  <si>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</si>
  <si>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</si>
  <si>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</si>
  <si>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</si>
  <si>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</si>
  <si>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</si>
  <si>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</si>
  <si>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</si>
  <si>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</si>
  <si>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</si>
  <si>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</si>
  <si>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</si>
  <si>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</si>
  <si>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</si>
  <si>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</si>
  <si>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</si>
  <si>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</si>
  <si>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</si>
  <si>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</si>
  <si>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</si>
  <si>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</si>
  <si>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</si>
  <si>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</si>
  <si>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</si>
  <si>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</si>
  <si>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</si>
  <si>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</si>
  <si>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</si>
  <si>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</si>
  <si>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</si>
  <si>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</si>
  <si>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</si>
  <si>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</si>
  <si>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</si>
  <si>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</si>
  <si>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</si>
  <si>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</si>
  <si>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</si>
  <si>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</si>
  <si>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</si>
  <si>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</si>
  <si>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</si>
  <si>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</si>
  <si>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</si>
  <si>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</si>
  <si>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</si>
  <si>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</si>
  <si>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</si>
  <si>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</si>
  <si>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</si>
  <si>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</si>
  <si>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</si>
  <si>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</si>
  <si>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</si>
  <si>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</si>
  <si>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</si>
  <si>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</si>
  <si>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</si>
  <si>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</si>
  <si>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</si>
  <si>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</si>
  <si>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</si>
  <si>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</si>
  <si>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</si>
  <si>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</si>
  <si>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</si>
  <si>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</si>
  <si>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</si>
  <si>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</si>
  <si>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</si>
  <si>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</si>
  <si>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</si>
  <si>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</si>
  <si>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</si>
  <si>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</si>
  <si>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</si>
  <si>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</si>
  <si>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</si>
  <si>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</si>
  <si>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</si>
  <si>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</si>
  <si>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</si>
  <si>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</si>
  <si>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</si>
  <si>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</si>
  <si>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</si>
  <si>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</si>
  <si>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</si>
  <si>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</si>
  <si>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</si>
  <si>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</si>
  <si>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</si>
  <si>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</si>
  <si>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</si>
  <si>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</si>
  <si>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</si>
  <si>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</si>
  <si>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</si>
  <si>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</si>
  <si>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</si>
  <si>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</si>
  <si>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</si>
  <si>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</si>
  <si>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</si>
  <si>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</si>
  <si>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</si>
  <si>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</si>
  <si>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</si>
  <si>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</si>
  <si>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</si>
  <si>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</si>
  <si>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</si>
  <si>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</si>
  <si>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</si>
  <si>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</si>
  <si>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</si>
  <si>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</si>
  <si>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</si>
  <si>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</si>
  <si>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</si>
  <si>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</si>
  <si>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</si>
  <si>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</si>
  <si>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</si>
  <si>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</si>
  <si>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</si>
  <si>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</si>
  <si>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</si>
  <si>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</si>
  <si>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</si>
  <si>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</si>
  <si>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</si>
  <si>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</si>
  <si>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</si>
  <si>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</si>
  <si>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</si>
  <si>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</si>
  <si>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</si>
  <si>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</si>
  <si>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</si>
  <si>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</si>
  <si>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</si>
  <si>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</si>
  <si>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</si>
  <si>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</si>
  <si>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</si>
  <si>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</si>
  <si>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</si>
  <si>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</si>
  <si>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</si>
  <si>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</si>
  <si>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</si>
  <si>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</si>
  <si>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</si>
  <si>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</si>
  <si>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</si>
  <si>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</si>
  <si>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</si>
  <si>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</si>
  <si>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</si>
  <si>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</si>
  <si>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</si>
  <si>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</si>
  <si>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</si>
  <si>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</si>
  <si>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</si>
  <si>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</si>
  <si>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</si>
  <si>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</si>
  <si>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</si>
  <si>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</si>
  <si>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</si>
  <si>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</si>
  <si>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</si>
  <si>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</si>
  <si>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</si>
  <si>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</si>
  <si>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</si>
  <si>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</si>
  <si>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</si>
  <si>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</si>
  <si>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</si>
  <si>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</si>
  <si>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</si>
  <si>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</si>
  <si>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</si>
  <si>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</si>
  <si>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</si>
  <si>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</si>
  <si>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</si>
  <si>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</si>
  <si>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</si>
  <si>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</si>
  <si>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</si>
  <si>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</si>
  <si>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</si>
  <si>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</si>
  <si>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</si>
  <si>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</si>
  <si>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</si>
  <si>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</si>
  <si>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</si>
  <si>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</si>
  <si>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</si>
  <si>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</si>
  <si>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</si>
  <si>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</si>
  <si>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</si>
  <si>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</si>
  <si>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</si>
  <si>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</si>
  <si>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</si>
  <si>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</si>
  <si>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</si>
  <si>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</si>
  <si>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</si>
  <si>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</si>
  <si>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</si>
  <si>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</si>
  <si>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</si>
  <si>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</si>
  <si>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 A</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</si>
  <si>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</si>
  <si>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</si>
  <si>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</si>
  <si>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</si>
  <si>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</si>
  <si>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</si>
  <si>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</si>
  <si>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</si>
  <si>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</si>
  <si>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</si>
  <si>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</si>
  <si>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</si>
  <si>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</si>
  <si>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</si>
  <si>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</si>
  <si>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</si>
  <si>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</si>
  <si>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</si>
  <si>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</si>
  <si>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</si>
  <si>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</si>
  <si>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</si>
  <si>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</si>
  <si>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</si>
  <si>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</si>
  <si>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</si>
  <si>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</si>
  <si>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</si>
  <si>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</si>
  <si>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</si>
  <si>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</si>
  <si>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</si>
  <si>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</si>
  <si>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</si>
  <si>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</si>
  <si>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</si>
  <si>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</si>
  <si>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</si>
  <si>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</si>
  <si>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</si>
  <si>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</si>
  <si>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</si>
  <si>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</si>
  <si>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</si>
  <si>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</si>
  <si>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</si>
  <si>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</si>
  <si>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</si>
  <si>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</si>
  <si>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</si>
  <si>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</si>
  <si>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</si>
  <si>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</si>
  <si>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</si>
  <si>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</si>
  <si>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</si>
  <si>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</si>
  <si>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</si>
  <si>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</si>
  <si>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</si>
  <si>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</si>
  <si>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</si>
  <si>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</si>
  <si>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</si>
  <si>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</si>
  <si>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</si>
  <si>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</si>
  <si>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</si>
  <si>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</si>
  <si>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</si>
  <si>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</si>
  <si>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</si>
  <si>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</si>
  <si>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</si>
  <si>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</si>
  <si>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</si>
  <si>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</si>
  <si>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</si>
  <si>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</si>
  <si>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</si>
  <si>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</si>
  <si>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</si>
  <si>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</si>
  <si>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</si>
  <si>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</si>
  <si>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</si>
  <si>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</si>
  <si>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</si>
  <si>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</si>
  <si>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</si>
  <si>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</si>
  <si>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</si>
  <si>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</si>
  <si>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</si>
  <si>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</si>
  <si>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</si>
  <si>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</si>
  <si>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</si>
  <si>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</si>
  <si>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</si>
  <si>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</si>
  <si>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</si>
  <si>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</si>
  <si>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</si>
  <si>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</si>
  <si>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</si>
  <si>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</si>
  <si>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</si>
  <si>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</si>
  <si>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</si>
  <si>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</si>
  <si>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</si>
  <si>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</si>
  <si>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</si>
  <si>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</si>
  <si>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</si>
  <si>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</si>
  <si>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</si>
  <si>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</si>
  <si>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</si>
  <si>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</si>
  <si>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</si>
  <si>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</si>
  <si>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</si>
  <si>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</si>
  <si>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</si>
  <si>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</si>
  <si>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</si>
  <si>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</si>
  <si>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</si>
  <si>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</si>
  <si>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</si>
  <si>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</si>
  <si>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</si>
  <si>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</si>
  <si>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</si>
  <si>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Foodgrains</t>
  </si>
  <si>
    <t xml:space="preserve">Hon. to cook-cum-helpers </t>
  </si>
  <si>
    <t>Allocation</t>
  </si>
  <si>
    <t>Utilisation</t>
  </si>
  <si>
    <t>Allocation (Centre +State)</t>
  </si>
  <si>
    <t>Utilisation (Centre +State)</t>
  </si>
  <si>
    <t>Table: AT-32A</t>
  </si>
  <si>
    <t>Information on Kitchen Garden</t>
  </si>
  <si>
    <t xml:space="preserve">AT - 10 E </t>
  </si>
  <si>
    <t>AT - 4 B</t>
  </si>
  <si>
    <t>Information on Aadhaar Enrolment</t>
  </si>
  <si>
    <t>AT - 32</t>
  </si>
  <si>
    <t>AT - 32 A</t>
  </si>
  <si>
    <t>Coarse Grains</t>
  </si>
  <si>
    <t>2018-19</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</si>
  <si>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</si>
  <si>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</si>
  <si>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</si>
  <si>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</si>
  <si>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</si>
  <si>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</si>
  <si>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</si>
  <si>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</si>
  <si>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</si>
  <si>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</si>
  <si>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</si>
  <si>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</si>
  <si>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</si>
  <si>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</si>
  <si>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</si>
  <si>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</si>
  <si>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</si>
  <si>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</si>
  <si>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</si>
  <si>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</si>
  <si>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Mode of data collection (SMS/ IVRS/ Mobile App/ Web Application/ Others)</t>
  </si>
  <si>
    <t>Name of Agency implementing AMS in State/UT</t>
  </si>
  <si>
    <t>Total Funds required (Rs in lakh)</t>
  </si>
  <si>
    <t>Rate  of Transportation Assistance (Per quintal)</t>
  </si>
  <si>
    <t>PDS rate (Rs per Quintal)</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</si>
  <si>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</si>
  <si>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</si>
  <si>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</si>
  <si>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</si>
  <si>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</si>
  <si>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</si>
  <si>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</si>
  <si>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</si>
  <si>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</si>
  <si>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</si>
  <si>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</si>
  <si>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</si>
  <si>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</si>
  <si>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</si>
  <si>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</si>
  <si>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</si>
  <si>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</si>
  <si>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</si>
  <si>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</si>
  <si>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</si>
  <si>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</si>
  <si>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</si>
  <si>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</si>
  <si>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</si>
  <si>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</si>
  <si>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</si>
  <si>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</si>
  <si>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</si>
  <si>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</si>
  <si>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</si>
  <si>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</si>
  <si>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Annual Work Plan and Budget 2020-21</t>
  </si>
  <si>
    <t>2020-21</t>
  </si>
  <si>
    <t>No. of institutions where setting up of kitchen garden is proposed during 2020-21</t>
  </si>
  <si>
    <t>Annual Work Plan and Budget  2020-21</t>
  </si>
  <si>
    <t>Annual Work Plan &amp; Budget 2020-21</t>
  </si>
  <si>
    <t>Proposals for 2020-21</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</si>
  <si>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</si>
  <si>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</si>
  <si>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</si>
  <si>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</si>
  <si>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</si>
  <si>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</si>
  <si>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</si>
  <si>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</si>
  <si>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</si>
  <si>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Table: AT-29 : Requirement of Kitchen Devices (new) during 2020-21 in Primary &amp; Upper Primary Schools</t>
  </si>
  <si>
    <t>Table: AT-29 A : Replacement of Kitchen Devices during 2020-21 in Primary &amp; Upper Primary Schools</t>
  </si>
  <si>
    <t>Table: AT 30 :  Requirement of Cook cum Helpers for 2020-21</t>
  </si>
  <si>
    <t>Table: AT-31 : Budget Provision for the Year 2020-21</t>
  </si>
  <si>
    <t>Enrolment (As on 30.09.2019)</t>
  </si>
  <si>
    <t>GENERAL INFORMATION for 2019-2020</t>
  </si>
  <si>
    <t>Details of  Provisions  in the State Budget 2019-2020</t>
  </si>
  <si>
    <t>Releasing of Funds from State to Directorate / Authority / District / Block / School level during 2019-2020</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</si>
  <si>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</si>
  <si>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</si>
  <si>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</si>
  <si>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</si>
  <si>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</si>
  <si>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</si>
  <si>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</si>
  <si>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</si>
  <si>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</si>
  <si>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</si>
  <si>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</si>
  <si>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</si>
  <si>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</si>
  <si>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</si>
  <si>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</si>
  <si>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</si>
  <si>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</si>
  <si>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</si>
  <si>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</si>
  <si>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</si>
  <si>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</si>
  <si>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</si>
  <si>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</si>
  <si>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</si>
  <si>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</si>
  <si>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</si>
  <si>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Table: AT-1: GENERAL INFORMATION for 2019-2020</t>
  </si>
  <si>
    <t>Table: AT-2 :  Details of  Provisions  in the State Budget 2019-2020</t>
  </si>
  <si>
    <t>Table: AT-2A : Releasing of Funds from State to Directorate / Authority / District / Block / School level during 2019-2020</t>
  </si>
  <si>
    <t>Table AT-3: No. of Institutions in the State vis a vis Institutions serving MDM during 2019-2020</t>
  </si>
  <si>
    <t>Table: AT-3A: No. of Institutions covered  (Primary, Classes I-V)  during 2019-2020</t>
  </si>
  <si>
    <t>Table: AT-3B: No. of Institutions covered (Upper Primary with Primary, Classes I-VIII) during 2019-2020</t>
  </si>
  <si>
    <t>Table: AT-3C: No. of Institutions covered (Upper Primary without Primary, Classes VI-VIII) during 2019-2020</t>
  </si>
  <si>
    <t>Table: AT-4: Enrolment vis-à-vis availed for MDM  (Primary,Classes I- V) during 2019-2020</t>
  </si>
  <si>
    <t>Table: AT-4A: Enrolment vis-a-vis availed for MDM  (Upper Primary, Classes VI - VIII) during 2019-2020</t>
  </si>
  <si>
    <t>Table: AT-5:  PAB-MDM Approval vs. PERFORMANCE (Primary, Classes I - V) during 2019-2020</t>
  </si>
  <si>
    <t>MDM-PAB Approval for 2019-2020</t>
  </si>
  <si>
    <t>Table: AT-5 A:  PAB-MDM Approval vs. PERFORMANCE (Upper Primary, Classes VI to VIII) during 2019-2020</t>
  </si>
  <si>
    <t>Table: AT-5 B:  PAB-MDM Approval vs. PERFORMANCE - STC (NCLP Schools) during 2019-2020</t>
  </si>
  <si>
    <t>MDM-PAB Approval for2019-2020</t>
  </si>
  <si>
    <t>Table: AT-5 C:  PAB-MDM Approval vs. PERFORMANCE (Primary, Classes I - V) during 2019-2020 - Drought</t>
  </si>
  <si>
    <t>Table: AT-5 D:  PAB-MDM Approval vs. PERFORMANCE (Upper Primary, Classes VI to VIII) during 2019-2020 - Drought</t>
  </si>
  <si>
    <t>Table: AT-6: Utilisation of foodgrains  (Primary, Classes I-V) during 2019-2020</t>
  </si>
  <si>
    <t>Table: AT-6A: Utilisation of foodgrains  (Upper Primary, Classes VI-VIII) during 2019-2020</t>
  </si>
  <si>
    <t>Table: AT-6B: PAYMENT OF COST OF FOOD GRAINS TO FCI (Primary and Upper Primary Classes I-VIII) during 2019-2020</t>
  </si>
  <si>
    <t>Table: AT-6C: Utilisation of foodgrains (Coarse Grain) during 2019-2020</t>
  </si>
  <si>
    <t>Table: AT-7: Utilisation of Cooking Cost (Primary Classes I-V) during 2019-2020</t>
  </si>
  <si>
    <t>Table: AT-7A: Utilisation of Cooking cost (Upper Primary Classes, VI-VIII) during 2019-2020</t>
  </si>
  <si>
    <t>Table AT - 8 :Utilisation of funds towards honorarium to Cook-cum-Helpers (Primary classes I-V) during 2019-2020</t>
  </si>
  <si>
    <t>Table AT - 8A : Utilisation of funds towards honorarium to Cook-cum-Helpers (Upper Primary classes VI-VIII) during 2019-2020</t>
  </si>
  <si>
    <t>Table: AT-9 : Utilisation of Central Assitance towards Transportation Assistance (Primary &amp; Upper Primary,Classes I-VIII) during 2019-2020</t>
  </si>
  <si>
    <t>Table: AT-10 :  Utilisation of Central Assistance towards MME  (Primary &amp; Upper Primary,Classes I-VIII) during 2019-2020</t>
  </si>
  <si>
    <t>Table: AT-10 A : Details of Meetings at district level during 2019-2020</t>
  </si>
  <si>
    <t xml:space="preserve">Table AT - 10 B : Details of Social Audit during 2019-2020 </t>
  </si>
  <si>
    <t>Table AT - 23 A- Implementation of Automated Monitoring System  during 2019-2020</t>
  </si>
  <si>
    <t>Table: AT-32:  PAB-MDM Approval vs. PERFORMANCE (Primary Classes I to V) during 2019-2020 - Drought</t>
  </si>
  <si>
    <t>Table: AT-32 A:  PAB-MDM Approval vs. PERFORMANCE (Upper Primary, Classes VI to VIII) during 2019-2020 - Drought</t>
  </si>
  <si>
    <t xml:space="preserve">No. of working days (During 01.04.2019 to 31.03.2020)                  </t>
  </si>
  <si>
    <t xml:space="preserve">Opening Balance as on 01.04.2019                                  </t>
  </si>
  <si>
    <t>Opening Balance as on 01.04.2019</t>
  </si>
  <si>
    <t>Apr, 2019</t>
  </si>
  <si>
    <t>Dec, 2019</t>
  </si>
  <si>
    <t>Jan, 2020</t>
  </si>
  <si>
    <t>Feb, 2020</t>
  </si>
  <si>
    <t>Mar, 2020</t>
  </si>
  <si>
    <t>April, 2020</t>
  </si>
  <si>
    <t>May,2020</t>
  </si>
  <si>
    <t>June,2020</t>
  </si>
  <si>
    <t>July,2020</t>
  </si>
  <si>
    <t>August,2020</t>
  </si>
  <si>
    <t>September,2020</t>
  </si>
  <si>
    <t>October,2020</t>
  </si>
  <si>
    <t>November,2020</t>
  </si>
  <si>
    <t>December,2020</t>
  </si>
  <si>
    <t>January,2021</t>
  </si>
  <si>
    <t>February,2021</t>
  </si>
  <si>
    <t>March,2021</t>
  </si>
  <si>
    <t>No. of Kitchens constructed prior to FY 2009-10</t>
  </si>
  <si>
    <t>No. of Kitchens constructed prior to 2009-10 and require repairs</t>
  </si>
  <si>
    <t>2019-20</t>
  </si>
  <si>
    <t>Repair of Kitchen-cum-stores</t>
  </si>
  <si>
    <t>Gross Allocation for the  FY 2019-20</t>
  </si>
  <si>
    <t>Allocation for cost of foodgrains for 2019-20</t>
  </si>
  <si>
    <t xml:space="preserve">Unspent Balance as on 31.12.2019  </t>
  </si>
  <si>
    <t xml:space="preserve">Total Unspent Balance as on 31.12.2019                           </t>
  </si>
  <si>
    <t>Allocation for 2019-20</t>
  </si>
  <si>
    <t xml:space="preserve">Allocation for 2019-20                       </t>
  </si>
  <si>
    <t>Allocation for FY 2019-20</t>
  </si>
  <si>
    <t>Unspent Balance as on 31.12.2019</t>
  </si>
  <si>
    <t>Opening balance as on 01.04.2019</t>
  </si>
  <si>
    <t xml:space="preserve">Unspent Balance as on 31.12.2019  [Col. 4+ Col.5+Col.6 -Col.8]  </t>
  </si>
  <si>
    <t>Allocation for  2019-20</t>
  </si>
  <si>
    <t>*Total sanctioned during 2006-07  to 2019-20</t>
  </si>
  <si>
    <t>*Total sanction during 2006-07 to 2019-20</t>
  </si>
  <si>
    <t>*Total Sanction during 2012-13 to 2019-20</t>
  </si>
  <si>
    <t>Table: AT-17 : Coverage under Rashtriya Bal Swasthya Karykram (School Health Programme) - 2019-20</t>
  </si>
  <si>
    <t>Table AT - 23 Annual and Monthly data entry status in MDM-MIS during 2019-20</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</si>
  <si>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</si>
  <si>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</si>
  <si>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</si>
  <si>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</si>
  <si>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</si>
  <si>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r>
      <t xml:space="preserve">Total 
Expenditure during the Month </t>
    </r>
    <r>
      <rPr>
        <b/>
        <sz val="10"/>
        <rFont val="Arial"/>
        <family val="2"/>
      </rPr>
      <t>(in ₹)  **</t>
    </r>
  </si>
  <si>
    <r>
      <t xml:space="preserve">Fund 
Transfer during the Month             </t>
    </r>
    <r>
      <rPr>
        <b/>
        <sz val="10"/>
        <rFont val="Arial"/>
        <family val="2"/>
      </rPr>
      <t>(in ₹)</t>
    </r>
  </si>
  <si>
    <r>
      <t xml:space="preserve">Total 
Expenditure during the Month </t>
    </r>
    <r>
      <rPr>
        <b/>
        <sz val="10"/>
        <rFont val="Arial"/>
        <family val="2"/>
      </rPr>
      <t>(in ₹)</t>
    </r>
  </si>
  <si>
    <t>April, 2019</t>
  </si>
  <si>
    <t>May, 2019</t>
  </si>
  <si>
    <t>June, 2019</t>
  </si>
  <si>
    <t>July, 2019</t>
  </si>
  <si>
    <t>August, 2019</t>
  </si>
  <si>
    <t>September, 2019</t>
  </si>
  <si>
    <t>October, 2019</t>
  </si>
  <si>
    <t>November, 2019</t>
  </si>
  <si>
    <t>December, 2019</t>
  </si>
  <si>
    <t xml:space="preserve">Table AT-2 B: Month wise Transfer of Funds vs Expenditure under DBT during 2019-20 </t>
  </si>
  <si>
    <t xml:space="preserve">Table: AT- 2B </t>
  </si>
  <si>
    <t>Amount in Rs</t>
  </si>
  <si>
    <t xml:space="preserve">TOTAL CENTRAL SHARE - </t>
  </si>
  <si>
    <t>DBT COMPONENT CENTRAL SHARE *</t>
  </si>
  <si>
    <t>*  DBT COMPONENT FUNDS  = TOTAL CENTRAL SHARE - FUNDS FOR INFRASTRUCTRE (i.e. KITCHEN SHED - KITCHEN DEVICES - KITCHEN GARDEN  ETC.)</t>
  </si>
  <si>
    <t>Notes:</t>
  </si>
  <si>
    <t>1. State/UT breakup needs to be provided only for fund transfer/ expenditure.</t>
  </si>
  <si>
    <r>
      <rPr>
        <b/>
        <sz val="11"/>
        <color rgb="FFFF0000"/>
        <rFont val="Calibri"/>
        <family val="2"/>
        <scheme val="minor"/>
      </rPr>
      <t>2.</t>
    </r>
    <r>
      <rPr>
        <sz val="10"/>
        <color rgb="FFFF0000"/>
        <rFont val="Arial"/>
        <family val="2"/>
      </rPr>
      <t xml:space="preserve"> Cash Component: Summation of Electronic and non-electronic Fund Transfer should be equal to Total Fund Transfer for all States/UTs </t>
    </r>
  </si>
  <si>
    <t xml:space="preserve">3. In-kind Component: Aadhaar Authenticated Expenditure should be less than equal to Total Expenditure for all States/UTs </t>
  </si>
  <si>
    <r>
      <rPr>
        <b/>
        <sz val="11"/>
        <color rgb="FFFF0000"/>
        <rFont val="Calibri"/>
        <family val="2"/>
        <scheme val="minor"/>
      </rPr>
      <t>4.</t>
    </r>
    <r>
      <rPr>
        <sz val="10"/>
        <color rgb="FFFF0000"/>
        <rFont val="Arial"/>
        <family val="2"/>
      </rPr>
      <t xml:space="preserve"> Value to be reported in absolute unit (not in Lakh, Crore, etc)</t>
    </r>
  </si>
  <si>
    <r>
      <rPr>
        <b/>
        <sz val="11"/>
        <color rgb="FFFF0000"/>
        <rFont val="Calibri"/>
        <family val="2"/>
        <scheme val="minor"/>
      </rPr>
      <t>5.</t>
    </r>
    <r>
      <rPr>
        <sz val="10"/>
        <color rgb="FFFF0000"/>
        <rFont val="Arial"/>
        <family val="2"/>
      </rPr>
      <t xml:space="preserve"> Data to be reported for only for State/UTs where the Scheme is implemented;please leave the column blank for not applicable State/UTs</t>
    </r>
  </si>
  <si>
    <t>Kitchen-cum-store sanctioned during 2006-07 to 2019-20</t>
  </si>
  <si>
    <t>Engaged in 2019-20</t>
  </si>
  <si>
    <t>AT - 2 B</t>
  </si>
  <si>
    <t xml:space="preserve">Month wise Transfer of Funds vs Expenditure under DBT during 2019-20 </t>
  </si>
  <si>
    <t>Ariyalur</t>
  </si>
  <si>
    <t>Chennai</t>
  </si>
  <si>
    <t>Coimbatore</t>
  </si>
  <si>
    <t>Cuddalore</t>
  </si>
  <si>
    <t>Dharmapuri</t>
  </si>
  <si>
    <t>Dindigul</t>
  </si>
  <si>
    <t>Erode</t>
  </si>
  <si>
    <t>Kancheepuram</t>
  </si>
  <si>
    <t>Kannyakumari</t>
  </si>
  <si>
    <t>Karur</t>
  </si>
  <si>
    <t>Krishnagiri</t>
  </si>
  <si>
    <t>Madurai</t>
  </si>
  <si>
    <t>Nagapattinam</t>
  </si>
  <si>
    <t>Namakkal</t>
  </si>
  <si>
    <t xml:space="preserve"> The Nilgiris</t>
  </si>
  <si>
    <t xml:space="preserve">Perambalur </t>
  </si>
  <si>
    <t>Pudukkottai</t>
  </si>
  <si>
    <t>Ramnad</t>
  </si>
  <si>
    <t>Salem</t>
  </si>
  <si>
    <t>Sivagangai</t>
  </si>
  <si>
    <t>Thanjavur</t>
  </si>
  <si>
    <t>Theni</t>
  </si>
  <si>
    <t>Thiruchirapalli</t>
  </si>
  <si>
    <t>Thiruvallur</t>
  </si>
  <si>
    <t>Thiruvarur</t>
  </si>
  <si>
    <t>Thirunelveli</t>
  </si>
  <si>
    <t>Tirupur</t>
  </si>
  <si>
    <t>Thiruvannamalai</t>
  </si>
  <si>
    <t>Tuticorin</t>
  </si>
  <si>
    <t>Vellore</t>
  </si>
  <si>
    <t>Villupuram</t>
  </si>
  <si>
    <t xml:space="preserve">Virudhunagar </t>
  </si>
  <si>
    <t>State : Tamil Nadu</t>
  </si>
  <si>
    <t>State Tamil Nadu</t>
  </si>
  <si>
    <t>State: Tamil Nadu</t>
  </si>
  <si>
    <t>State:  Tamil Nadu</t>
  </si>
  <si>
    <t>STATE : Tamil Nadu</t>
  </si>
  <si>
    <t>STATE :Tamil Nadu</t>
  </si>
  <si>
    <r>
      <t xml:space="preserve">State: </t>
    </r>
    <r>
      <rPr>
        <b/>
        <u/>
        <sz val="10"/>
        <rFont val="Arial"/>
        <family val="2"/>
      </rPr>
      <t>Tamil Nadu</t>
    </r>
  </si>
  <si>
    <t>State :  Tamil Nadu</t>
  </si>
  <si>
    <t xml:space="preserve">State : Tamil Nadu </t>
  </si>
  <si>
    <t>State  : Tamil Nadu</t>
  </si>
  <si>
    <t xml:space="preserve">Foodgrains (Rice) </t>
  </si>
  <si>
    <t>Bengal gram / Green gram</t>
  </si>
  <si>
    <t>Egg</t>
  </si>
  <si>
    <t>46-52</t>
  </si>
  <si>
    <t>Name of the post</t>
  </si>
  <si>
    <t>Old scale of pay</t>
  </si>
  <si>
    <t>Present scale of pay</t>
  </si>
  <si>
    <t>Organiser</t>
  </si>
  <si>
    <t>Cook</t>
  </si>
  <si>
    <t>Cook Assistant</t>
  </si>
  <si>
    <t>2500-5000+G.P 500</t>
  </si>
  <si>
    <t>1300-3000+G.P 300</t>
  </si>
  <si>
    <t>950-2000+G.P 200</t>
  </si>
  <si>
    <t>4100-12500</t>
  </si>
  <si>
    <t>7700-24200</t>
  </si>
  <si>
    <t>3000-9000</t>
  </si>
  <si>
    <t>S.No</t>
  </si>
  <si>
    <t>NIL</t>
  </si>
  <si>
    <t>Madarsa/ Maqtab</t>
  </si>
  <si>
    <t>Repair of Kitchen-cum-stores *</t>
  </si>
  <si>
    <t>29.04.2019</t>
  </si>
  <si>
    <t>12.09.2019</t>
  </si>
  <si>
    <t>12.12.2019</t>
  </si>
  <si>
    <t>________ NIL _______</t>
  </si>
  <si>
    <t>________ NIL ________</t>
  </si>
  <si>
    <t>______ NIL ______</t>
  </si>
  <si>
    <t>Every month salary to Cook-cum-Helpers is released through ECS to the respective bank accounts.</t>
  </si>
  <si>
    <t>Rs. 1500/- Per MT.</t>
  </si>
  <si>
    <t>Commissioner / Joint Director / Assistant Director / Accounts Officer / Assistant Accounts Officer / Superintendent / Assistant</t>
  </si>
  <si>
    <t>Personal Assistant to District Collector (NMP) / Assistant Accounts Officer (NMP) / Block Development Officer / Deputy Block Development Officer/ Typist</t>
  </si>
  <si>
    <t>Administrative Officer</t>
  </si>
  <si>
    <t>Assistant Director (Monitoring)</t>
  </si>
  <si>
    <t>System Manager</t>
  </si>
  <si>
    <t>Office Assistant</t>
  </si>
  <si>
    <t>System Engineer</t>
  </si>
  <si>
    <t>Assistant with Computer knowledge *</t>
  </si>
  <si>
    <t>32 Districts and Thanjavur Municipality 1</t>
  </si>
  <si>
    <t xml:space="preserve">Data Entry Operator ** </t>
  </si>
  <si>
    <t>** 32 Districts and Pattukottai, Valparai Municipality each 1</t>
  </si>
  <si>
    <t>No allotment</t>
  </si>
  <si>
    <t>*2006-07 - 8124 units 
2007-08 - 15020 units
2008-09 - 8526 units
2009-10 - 9615 units
2013-14 - 6979 units (only new schools)
2014-15 - 6032 units (only new schools)
              ------------------
               54926 units
              ------------------</t>
  </si>
  <si>
    <r>
      <t xml:space="preserve">2011-12 &amp; 2012 -13 - No allocation of funds towards kitchen devices
2012-13- 17312 units (Replacement only)
2013-14 - 5831 units (Replacement only)
2014-15 - 8526 units (Replacement only)
2015-16 - 9615 units (Replacement only)
2019-20 - 6319 units (Replacement only sanction in 2013-14)
              ----------------
     </t>
    </r>
    <r>
      <rPr>
        <b/>
        <sz val="10"/>
        <rFont val="Arial"/>
        <family val="2"/>
      </rPr>
      <t>Total 47603 Units 
              ----------------</t>
    </r>
  </si>
  <si>
    <t xml:space="preserve">Chennai </t>
  </si>
  <si>
    <t>King Institute, Guindy, Chennai-32</t>
  </si>
  <si>
    <t>_</t>
  </si>
  <si>
    <t>Conforms to provisions with respect of Microbiological Parameters of Food Safety and Standards Act 2006 and Rules and Regulation made there under</t>
  </si>
  <si>
    <t>Food Analysis Laboratory, Coimbatore</t>
  </si>
  <si>
    <t>Government Food Analysis  Laboratory, Salem</t>
  </si>
  <si>
    <t>Report yet to be received</t>
  </si>
  <si>
    <t>Government Food Analysis  Laboratory, Madurai</t>
  </si>
  <si>
    <t>Tirunelveli</t>
  </si>
  <si>
    <t>Government Food Analysis Laboratory, Tirunelveli</t>
  </si>
  <si>
    <t>Government Food Analysis  Laboratory, Thanjavur</t>
  </si>
  <si>
    <t>Sweet Pongal, Sooji Halwa, Vada, Appalam, Banana, Sweets, Vegetable Curry, Sweet Poridge etc.,</t>
  </si>
  <si>
    <t>Cooking Stainless steel, Plastic bins, Mats, Note Books and Stove etc,</t>
  </si>
  <si>
    <t>There is no interruption in serving Mid Day Meals to children in any of the District</t>
  </si>
  <si>
    <t>_____  NIL _____</t>
  </si>
  <si>
    <t>____ NIL ____</t>
  </si>
  <si>
    <t>_____ NIL _____</t>
  </si>
  <si>
    <t>SMS</t>
  </si>
  <si>
    <t>BSNL</t>
  </si>
  <si>
    <t xml:space="preserve">Commissionerate  of Social Welfare,
No. 1 , Jeenis Road,
Panagal Maaligai 2nd Floor,
Saidapet, Chennai-15.
</t>
  </si>
  <si>
    <t>Joint Director (NMP)</t>
  </si>
  <si>
    <t>Through Mail / Phone / Letters</t>
  </si>
  <si>
    <t>Complaint Box at District &amp; Block Level are provided in a conspicuous place for easy accessibility for public to put their complaints</t>
  </si>
  <si>
    <t>044 24351442</t>
  </si>
  <si>
    <t>dsw@tn.nic.in</t>
  </si>
  <si>
    <t>Yes</t>
  </si>
  <si>
    <t xml:space="preserve">(Govt+LB) Schools </t>
  </si>
  <si>
    <t>Pulse 1 (Toor dhal)</t>
  </si>
  <si>
    <t>Pulse 2 (Black bengal gram)</t>
  </si>
  <si>
    <t>Pulse 3 (Green gram)</t>
  </si>
  <si>
    <t>Pulse 2 (Black Bengal gram)</t>
  </si>
  <si>
    <t>______ NIL _____</t>
  </si>
  <si>
    <t>As far as Tamil Nadu is concerned no allotment has been made during 2009-10 and hence the repair works does not arise.</t>
  </si>
  <si>
    <t xml:space="preserve">NIL </t>
  </si>
  <si>
    <t xml:space="preserve">Kitchen Devices </t>
  </si>
  <si>
    <t>** TOTAL EXPENDITURE &lt;= DBT COMPONENT FUNDS</t>
  </si>
  <si>
    <t>Ekam Foundation</t>
  </si>
  <si>
    <t>7 hours</t>
  </si>
  <si>
    <t>Direct speech and samples through line departments</t>
  </si>
  <si>
    <t>Line Departments</t>
  </si>
  <si>
    <t>Horticulture Dept., Community, School's own initiative</t>
  </si>
  <si>
    <t>School's own initiative</t>
  </si>
  <si>
    <t>Horticulture Dept., School's own initiative</t>
  </si>
  <si>
    <t>1 day</t>
  </si>
  <si>
    <t>Modules are prepared in State office and distributed to all training centres</t>
  </si>
  <si>
    <t>Catering &amp; Hotel Management and Medical Officer</t>
  </si>
  <si>
    <t>2 days</t>
  </si>
  <si>
    <t>Santhiyur KVK, Salem District</t>
  </si>
  <si>
    <t>Hand book, Posters &amp; Guidelines</t>
  </si>
  <si>
    <t>Dr. J. Dhiraviyam</t>
  </si>
  <si>
    <t>Ekam Foundation, Chennai-34.</t>
  </si>
  <si>
    <t>One Day</t>
  </si>
  <si>
    <t>Printing of pamphlets</t>
  </si>
  <si>
    <t>Stalls</t>
  </si>
  <si>
    <t>One day</t>
  </si>
  <si>
    <t>Modules prepared and distributed</t>
  </si>
  <si>
    <t>Rover Krishi Vigyan Kendra, Perambalur</t>
  </si>
  <si>
    <t>Rallies</t>
  </si>
  <si>
    <t>1 Day</t>
  </si>
  <si>
    <t>3 (Thiru. Nawab Kani, M.P, Ramnad constituency)</t>
  </si>
  <si>
    <t>Modules used by relative Trainer (Cylinder, Fire extinguisher, Food containers, water heaters)</t>
  </si>
  <si>
    <t>Fireman, Catering Master, Medical Officer and Food Safety Officer</t>
  </si>
  <si>
    <t xml:space="preserve">Anna Institute  Management </t>
  </si>
  <si>
    <t>Gas connection, Food safety, Health awareness fire safety</t>
  </si>
  <si>
    <t>1 (Thiru. Thirunavukarasu, M.P. Trichy Constituency)</t>
  </si>
  <si>
    <t>Rally related to Jalshakthi Abhiyan, Jan Andolan, Poshan Abhiyan</t>
  </si>
  <si>
    <t>2 (Thiru. Vasanthakumar, Nagerkoil constituency)</t>
  </si>
  <si>
    <t>Ekam foundation</t>
  </si>
  <si>
    <t>Modules prepared to State office</t>
  </si>
  <si>
    <t>Hotel Management and Medical Officer</t>
  </si>
  <si>
    <t>1 (Thiru. D.N. Senthil, M.P., Dharmapuri Constituency)</t>
  </si>
  <si>
    <t>Hotel Management</t>
  </si>
  <si>
    <t>Handbook</t>
  </si>
  <si>
    <t>Printing of pamphlets, stalls at Tradefair</t>
  </si>
  <si>
    <t>1 (Thiru. Manickam Tagore, M.P. Virudhunagar constituency)</t>
  </si>
  <si>
    <t>1. Nilesvora Catering College, Virudhunagar
2. Bell Institute of Technology, Sivakasi</t>
  </si>
  <si>
    <t>1. Bharath Catering College, Thanjavur, 2) Mani Catering, Thanjavur</t>
  </si>
  <si>
    <t>20 Activities</t>
  </si>
  <si>
    <t>Ekam Foundation &amp; Horticulture Department Schools own initiative</t>
  </si>
  <si>
    <t>One day (9 batch)</t>
  </si>
  <si>
    <t>FSSAI, expert chef, PHC, VHN, Fire Safety</t>
  </si>
  <si>
    <t>One day training cookcum helpers</t>
  </si>
  <si>
    <t>8 hours</t>
  </si>
  <si>
    <t>Hygiene kit, First Aid kit, Fire extinguisher</t>
  </si>
  <si>
    <t>Department official</t>
  </si>
  <si>
    <t>Mother Terasa Women University, Dindigul</t>
  </si>
  <si>
    <t>V.V. Vanniyaperumal College for Women</t>
  </si>
  <si>
    <t>Commissioner of Social Welfare</t>
  </si>
  <si>
    <t>* GOI Release for KCS  Reparis is awaited.</t>
  </si>
  <si>
    <t>* GOI Release for KCS Reparis is  awaited.</t>
  </si>
  <si>
    <t>Data obtained from Department of Public Health and Preventive Medicine vide letter R.No. 114798  / HEB /A1 / 2017, Dated 5.3.2020.</t>
  </si>
  <si>
    <t>30.04.2019</t>
  </si>
  <si>
    <t>14.09.2019</t>
  </si>
  <si>
    <t>16.12.2019</t>
  </si>
  <si>
    <r>
      <t>Under contingency funds, the District carryover IEC activities like, Printing of Pamphlets, Establishing stalls at Trade Fair and at times rally is also conducted for creating awareness like, Dengue, Clean India Tithi Bojan and Poshan Abhiyan</t>
    </r>
    <r>
      <rPr>
        <sz val="10"/>
        <rFont val="Arial"/>
        <family val="2"/>
      </rPr>
      <t>, Poshan Pakuvada</t>
    </r>
    <r>
      <rPr>
        <sz val="10"/>
        <rFont val="Arial"/>
        <family val="2"/>
      </rPr>
      <t xml:space="preserve"> etc.,  among the public and school student about the implementation of the programme.  For the current year Rs. 12.85 lakhs has been released by the State Government for the above said purpose. </t>
    </r>
  </si>
  <si>
    <t xml:space="preserve">Kitchen Devices (Replacement) </t>
  </si>
  <si>
    <t>Unspent balance as on 31.12.2019 [Col: (4+5)-7]</t>
  </si>
  <si>
    <t>Budget Released till 31.03.2020</t>
  </si>
  <si>
    <t>(For the Period 01.04.2019 to 31.03.2020)</t>
  </si>
  <si>
    <t>During 01.04.2019 to 31.03.2020</t>
  </si>
  <si>
    <t>(As on 31.03.2020)</t>
  </si>
  <si>
    <t>As on 31.3.2020</t>
  </si>
  <si>
    <t>During 01.04.19 to 31.03.2020</t>
  </si>
  <si>
    <t xml:space="preserve">State level toll free No. (1800-425-8971) has been publicised District Collector Number has been given in all Noon Meal Centres. Online grievance facility has also been installed. </t>
  </si>
  <si>
    <t xml:space="preserve">* Under MDM the children are being fed by way of kind and there is no Direct Benefit available to the beneficiaries.  However the cooking cost alone has been shown.  </t>
  </si>
  <si>
    <t>** The funds are drawn only from Treasury every month.  For CCH, the salary is transferred from Treasury to the bank account of CCH by ECS from the budget.  Hence DBT will not apply.</t>
  </si>
  <si>
    <t>45925.50 lakhs</t>
  </si>
  <si>
    <t>44945.97 lakhs</t>
  </si>
  <si>
    <t>Sd/- T. Abraham</t>
  </si>
  <si>
    <t>For Commissioner of Social Welfare</t>
  </si>
  <si>
    <t>// By Order //</t>
  </si>
  <si>
    <t>20.05.2019</t>
  </si>
  <si>
    <t>09.10.2019</t>
  </si>
  <si>
    <t>State Government is providing Egg an additional food on all school working days to MDM beneficiaries from State Budget.  For Non Egg eating children, Banana is provided as a substitute.  For the year 2019-20 Rs.461.72 crore has been allotted in the State Budget for incurring expenditure towards Egg and Banana.  On Fridays 20gms of fried potatoes are given.</t>
  </si>
  <si>
    <t>72 /67</t>
  </si>
  <si>
    <t>From Districts the fund is again distributed to blocks and the cooking cost is credited into the accounts of Noon Meal Centres in advance.</t>
  </si>
  <si>
    <t>Virudhunagar</t>
  </si>
  <si>
    <t>Tiruvallur</t>
  </si>
  <si>
    <t>Tiruvarur</t>
  </si>
  <si>
    <t>The Nilgiris</t>
  </si>
  <si>
    <t>Tiruvannamalai</t>
  </si>
  <si>
    <t>Perambalur</t>
  </si>
  <si>
    <t>aqaaa</t>
  </si>
</sst>
</file>

<file path=xl/styles.xml><?xml version="1.0" encoding="utf-8"?>
<styleSheet xmlns="http://schemas.openxmlformats.org/spreadsheetml/2006/main">
  <numFmts count="2">
    <numFmt numFmtId="164" formatCode="_ &quot;₹&quot;\ * #,##0.00_ ;_ &quot;₹&quot;\ * \-#,##0.00_ ;_ &quot;₹&quot;\ * &quot;-&quot;??_ ;_ @_ "/>
    <numFmt numFmtId="165" formatCode="0.000"/>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1"/>
      <color theme="1"/>
      <name val="Arial"/>
      <family val="2"/>
    </font>
    <font>
      <b/>
      <sz val="11"/>
      <color rgb="FFFF0000"/>
      <name val="Calibri"/>
      <family val="2"/>
      <scheme val="minor"/>
    </font>
    <font>
      <b/>
      <sz val="10"/>
      <color theme="1"/>
      <name val="Arial"/>
      <family val="2"/>
    </font>
    <font>
      <u/>
      <sz val="10"/>
      <color theme="10"/>
      <name val="Arial"/>
      <family val="2"/>
    </font>
    <font>
      <sz val="10"/>
      <color rgb="FFFF0000"/>
      <name val="Arial"/>
      <family val="2"/>
    </font>
    <font>
      <sz val="10"/>
      <color theme="1"/>
      <name val="Arial"/>
      <family val="2"/>
    </font>
    <font>
      <b/>
      <sz val="11"/>
      <color theme="1"/>
      <name val="Arial"/>
      <family val="2"/>
    </font>
    <font>
      <u/>
      <sz val="10"/>
      <color theme="10"/>
      <name val="Arial"/>
      <family val="2"/>
    </font>
    <font>
      <sz val="14"/>
      <color theme="1"/>
      <name val="Calibri"/>
      <family val="2"/>
      <scheme val="minor"/>
    </font>
    <font>
      <sz val="12"/>
      <color rgb="FF222222"/>
      <name val="Calibri"/>
      <family val="2"/>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FFFFF"/>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rgb="FF000000"/>
      </left>
      <right style="thin">
        <color rgb="FF000000"/>
      </right>
      <top/>
      <bottom style="thin">
        <color rgb="FF000000"/>
      </bottom>
      <diagonal/>
    </border>
  </borders>
  <cellStyleXfs count="8">
    <xf numFmtId="0" fontId="0" fillId="0" borderId="0"/>
    <xf numFmtId="0" fontId="49" fillId="0" borderId="0"/>
    <xf numFmtId="0" fontId="49" fillId="0" borderId="0"/>
    <xf numFmtId="0" fontId="9" fillId="0" borderId="0"/>
    <xf numFmtId="0" fontId="9" fillId="0" borderId="0"/>
    <xf numFmtId="0" fontId="9" fillId="0" borderId="0"/>
    <xf numFmtId="0" fontId="66" fillId="0" borderId="0" applyNumberFormat="0" applyFill="0" applyBorder="0" applyAlignment="0" applyProtection="0"/>
    <xf numFmtId="0" fontId="3" fillId="0" borderId="0"/>
  </cellStyleXfs>
  <cellXfs count="1111">
    <xf numFmtId="0" fontId="0" fillId="0" borderId="0" xfId="0"/>
    <xf numFmtId="0" fontId="4" fillId="0" borderId="0" xfId="0" applyFont="1" applyAlignment="1">
      <alignment horizontal="center"/>
    </xf>
    <xf numFmtId="0" fontId="4" fillId="0" borderId="1" xfId="0" applyFont="1" applyBorder="1" applyAlignment="1">
      <alignment horizontal="center" vertical="top" wrapText="1"/>
    </xf>
    <xf numFmtId="0" fontId="4" fillId="0" borderId="2" xfId="0" applyFont="1" applyBorder="1" applyAlignment="1">
      <alignment horizontal="center"/>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4" fillId="0" borderId="0" xfId="0" applyFont="1" applyBorder="1" applyAlignment="1">
      <alignment horizontal="center"/>
    </xf>
    <xf numFmtId="0" fontId="0" fillId="0" borderId="0" xfId="0" applyBorder="1"/>
    <xf numFmtId="0" fontId="8" fillId="0" borderId="0" xfId="0" applyFont="1"/>
    <xf numFmtId="0" fontId="4" fillId="0" borderId="0" xfId="0" applyFont="1"/>
    <xf numFmtId="0" fontId="9" fillId="0" borderId="0" xfId="0" applyFont="1"/>
    <xf numFmtId="0" fontId="4" fillId="0" borderId="0" xfId="0" applyFont="1" applyBorder="1" applyAlignment="1">
      <alignment horizontal="right"/>
    </xf>
    <xf numFmtId="0" fontId="9" fillId="0" borderId="2" xfId="0" applyFont="1" applyBorder="1" applyAlignment="1">
      <alignment horizontal="center"/>
    </xf>
    <xf numFmtId="0" fontId="9" fillId="0" borderId="2" xfId="0" applyFont="1" applyBorder="1"/>
    <xf numFmtId="0" fontId="9" fillId="0" borderId="2" xfId="0" quotePrefix="1" applyFont="1" applyBorder="1" applyAlignment="1">
      <alignment horizontal="center"/>
    </xf>
    <xf numFmtId="0" fontId="9" fillId="0" borderId="0" xfId="0" applyFont="1" applyFill="1" applyBorder="1" applyAlignment="1">
      <alignment horizontal="left"/>
    </xf>
    <xf numFmtId="0" fontId="9" fillId="0" borderId="0" xfId="0" applyFont="1" applyBorder="1"/>
    <xf numFmtId="0" fontId="11" fillId="0" borderId="0" xfId="0" applyFont="1" applyAlignment="1">
      <alignment horizontal="center"/>
    </xf>
    <xf numFmtId="0" fontId="11" fillId="0" borderId="0" xfId="0" applyFont="1" applyBorder="1" applyAlignment="1">
      <alignment horizontal="center"/>
    </xf>
    <xf numFmtId="0" fontId="9" fillId="0" borderId="0" xfId="0" applyFont="1" applyBorder="1" applyAlignment="1">
      <alignment horizontal="left"/>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9" fillId="0" borderId="5" xfId="0" applyFont="1" applyBorder="1"/>
    <xf numFmtId="0" fontId="4" fillId="0" borderId="2" xfId="0" applyFont="1" applyBorder="1"/>
    <xf numFmtId="0" fontId="4" fillId="0" borderId="0" xfId="0" applyFont="1" applyBorder="1"/>
    <xf numFmtId="0" fontId="4" fillId="0" borderId="0" xfId="0" applyFont="1" applyAlignment="1">
      <alignment horizontal="left"/>
    </xf>
    <xf numFmtId="0" fontId="4" fillId="0" borderId="0" xfId="0" applyFont="1" applyAlignment="1">
      <alignment horizontal="right"/>
    </xf>
    <xf numFmtId="0" fontId="4" fillId="0" borderId="1" xfId="0" applyFont="1" applyFill="1" applyBorder="1" applyAlignment="1">
      <alignment horizontal="center" vertical="top" wrapText="1"/>
    </xf>
    <xf numFmtId="0" fontId="9" fillId="0" borderId="0" xfId="0" applyFont="1" applyBorder="1" applyAlignment="1">
      <alignment vertical="top"/>
    </xf>
    <xf numFmtId="0" fontId="4" fillId="0" borderId="0" xfId="0" applyFont="1" applyAlignment="1"/>
    <xf numFmtId="0" fontId="9" fillId="0" borderId="0" xfId="0" applyFont="1" applyAlignment="1">
      <alignment vertical="top" wrapText="1"/>
    </xf>
    <xf numFmtId="0" fontId="9" fillId="0" borderId="2" xfId="0" applyFont="1" applyBorder="1" applyAlignment="1">
      <alignment vertical="top" wrapText="1"/>
    </xf>
    <xf numFmtId="0" fontId="4" fillId="0" borderId="2" xfId="0" applyFont="1" applyBorder="1" applyAlignment="1">
      <alignment vertical="top" wrapText="1"/>
    </xf>
    <xf numFmtId="0" fontId="8" fillId="0" borderId="0" xfId="0" applyFont="1" applyAlignment="1">
      <alignment horizontal="center"/>
    </xf>
    <xf numFmtId="0" fontId="5" fillId="0" borderId="0" xfId="0" applyFont="1" applyAlignment="1">
      <alignment horizontal="right"/>
    </xf>
    <xf numFmtId="0" fontId="9" fillId="0" borderId="0" xfId="0" applyFont="1" applyBorder="1" applyAlignment="1">
      <alignment horizontal="left" wrapText="1"/>
    </xf>
    <xf numFmtId="0" fontId="5" fillId="0" borderId="0" xfId="0" applyFont="1" applyAlignment="1"/>
    <xf numFmtId="0" fontId="13" fillId="0" borderId="0" xfId="0" applyFont="1" applyAlignment="1"/>
    <xf numFmtId="0" fontId="14" fillId="0" borderId="0" xfId="0" applyFont="1" applyAlignment="1"/>
    <xf numFmtId="0" fontId="7" fillId="0" borderId="0" xfId="0" applyFont="1" applyAlignment="1">
      <alignment horizontal="center" wrapText="1"/>
    </xf>
    <xf numFmtId="0" fontId="7" fillId="0" borderId="0" xfId="0" applyFont="1" applyAlignment="1">
      <alignment horizontal="center"/>
    </xf>
    <xf numFmtId="0" fontId="16" fillId="0" borderId="0" xfId="0" applyFont="1" applyAlignment="1">
      <alignment horizontal="right"/>
    </xf>
    <xf numFmtId="0" fontId="15" fillId="0" borderId="0" xfId="0" applyFont="1"/>
    <xf numFmtId="0" fontId="17" fillId="0" borderId="2" xfId="0" applyFont="1" applyBorder="1" applyAlignment="1">
      <alignment horizontal="center"/>
    </xf>
    <xf numFmtId="0" fontId="17" fillId="0" borderId="2" xfId="0" applyFont="1" applyBorder="1" applyAlignment="1">
      <alignment horizontal="center" vertical="top" wrapText="1"/>
    </xf>
    <xf numFmtId="0" fontId="15" fillId="0" borderId="2" xfId="0" applyFont="1" applyBorder="1"/>
    <xf numFmtId="0" fontId="15" fillId="0" borderId="2" xfId="0" applyFont="1" applyBorder="1" applyAlignment="1">
      <alignment horizontal="center"/>
    </xf>
    <xf numFmtId="0" fontId="17" fillId="0" borderId="0" xfId="0" applyFont="1"/>
    <xf numFmtId="0" fontId="15" fillId="0" borderId="0" xfId="0" applyFont="1" applyBorder="1"/>
    <xf numFmtId="0" fontId="15" fillId="0" borderId="0" xfId="0" applyFont="1" applyAlignment="1">
      <alignment horizontal="center" vertical="top" wrapText="1"/>
    </xf>
    <xf numFmtId="0" fontId="15" fillId="0" borderId="0" xfId="0" applyFont="1" applyAlignment="1">
      <alignment vertical="top" wrapText="1"/>
    </xf>
    <xf numFmtId="0" fontId="15" fillId="0" borderId="2" xfId="0" applyFont="1" applyBorder="1" applyAlignment="1">
      <alignment horizontal="center" vertical="top" wrapText="1"/>
    </xf>
    <xf numFmtId="0" fontId="15" fillId="0" borderId="2" xfId="0" applyFont="1" applyBorder="1" applyAlignment="1">
      <alignment vertical="top" wrapText="1"/>
    </xf>
    <xf numFmtId="0" fontId="17" fillId="0" borderId="2" xfId="0" applyFont="1" applyFill="1" applyBorder="1" applyAlignment="1">
      <alignment vertical="top" wrapText="1"/>
    </xf>
    <xf numFmtId="0" fontId="15" fillId="0" borderId="0" xfId="0" applyFont="1" applyBorder="1" applyAlignment="1">
      <alignment vertical="top" wrapText="1"/>
    </xf>
    <xf numFmtId="0" fontId="18" fillId="0" borderId="0" xfId="0" applyFont="1" applyAlignment="1">
      <alignment horizontal="center" vertical="top" wrapText="1"/>
    </xf>
    <xf numFmtId="0" fontId="12" fillId="0" borderId="2" xfId="0" applyFont="1" applyBorder="1" applyAlignment="1">
      <alignment horizontal="center" vertical="top" wrapText="1"/>
    </xf>
    <xf numFmtId="0" fontId="12" fillId="0" borderId="0" xfId="0" applyFont="1"/>
    <xf numFmtId="0" fontId="19" fillId="0" borderId="2" xfId="0" applyFont="1" applyBorder="1" applyAlignment="1">
      <alignment horizontal="center" vertical="top" wrapText="1"/>
    </xf>
    <xf numFmtId="0" fontId="19" fillId="0" borderId="2" xfId="0" applyFont="1" applyBorder="1" applyAlignment="1">
      <alignment horizontal="center" vertical="top"/>
    </xf>
    <xf numFmtId="0" fontId="4" fillId="0" borderId="2" xfId="0" applyFont="1" applyBorder="1" applyAlignment="1">
      <alignment horizontal="center" vertical="top"/>
    </xf>
    <xf numFmtId="0" fontId="19" fillId="0" borderId="0" xfId="0" applyFont="1"/>
    <xf numFmtId="0" fontId="19" fillId="0" borderId="2" xfId="0" quotePrefix="1" applyFont="1" applyBorder="1" applyAlignment="1">
      <alignment horizontal="center" vertical="top" wrapText="1"/>
    </xf>
    <xf numFmtId="0" fontId="17" fillId="0" borderId="2" xfId="0" applyFont="1" applyBorder="1" applyAlignment="1">
      <alignment horizontal="center" wrapText="1"/>
    </xf>
    <xf numFmtId="0" fontId="9" fillId="0" borderId="0" xfId="0" quotePrefix="1" applyFont="1" applyBorder="1" applyAlignment="1">
      <alignment horizontal="center"/>
    </xf>
    <xf numFmtId="0" fontId="21" fillId="0" borderId="0" xfId="1" applyFont="1"/>
    <xf numFmtId="0" fontId="22" fillId="0" borderId="2" xfId="1" applyFont="1" applyBorder="1" applyAlignment="1">
      <alignment horizontal="center" vertical="top" wrapText="1"/>
    </xf>
    <xf numFmtId="0" fontId="49" fillId="0" borderId="0" xfId="1"/>
    <xf numFmtId="0" fontId="49" fillId="0" borderId="0" xfId="1" applyAlignment="1">
      <alignment horizontal="left"/>
    </xf>
    <xf numFmtId="0" fontId="23" fillId="0" borderId="0" xfId="1" applyFont="1" applyAlignment="1">
      <alignment horizontal="left"/>
    </xf>
    <xf numFmtId="0" fontId="49" fillId="0" borderId="7" xfId="1" applyBorder="1" applyAlignment="1">
      <alignment horizontal="center"/>
    </xf>
    <xf numFmtId="0" fontId="20" fillId="0" borderId="0" xfId="1" applyFont="1"/>
    <xf numFmtId="0" fontId="20" fillId="0" borderId="0" xfId="1" applyFont="1" applyAlignment="1">
      <alignment horizontal="center"/>
    </xf>
    <xf numFmtId="0" fontId="49" fillId="0" borderId="2" xfId="1" applyBorder="1"/>
    <xf numFmtId="0" fontId="49" fillId="0" borderId="0" xfId="1" applyBorder="1"/>
    <xf numFmtId="0" fontId="4" fillId="0" borderId="0" xfId="0" applyFont="1" applyAlignment="1">
      <alignment vertical="top" wrapText="1"/>
    </xf>
    <xf numFmtId="0" fontId="24" fillId="0" borderId="3" xfId="1" applyFont="1" applyBorder="1" applyAlignment="1">
      <alignment horizontal="center" vertical="top" wrapText="1"/>
    </xf>
    <xf numFmtId="0" fontId="24" fillId="0" borderId="2" xfId="1" applyFont="1" applyBorder="1" applyAlignment="1">
      <alignment horizontal="center" vertical="top" wrapText="1"/>
    </xf>
    <xf numFmtId="0" fontId="20" fillId="0" borderId="0" xfId="1" applyFont="1" applyBorder="1" applyAlignment="1">
      <alignment horizontal="left"/>
    </xf>
    <xf numFmtId="0" fontId="9" fillId="0" borderId="0" xfId="3"/>
    <xf numFmtId="0" fontId="14" fillId="0" borderId="0" xfId="3" applyFont="1" applyAlignment="1">
      <alignment horizontal="center"/>
    </xf>
    <xf numFmtId="0" fontId="7" fillId="0" borderId="0" xfId="3" applyFont="1" applyAlignment="1">
      <alignment horizontal="center"/>
    </xf>
    <xf numFmtId="0" fontId="6" fillId="0" borderId="0" xfId="3" applyFont="1"/>
    <xf numFmtId="0" fontId="4" fillId="0" borderId="2" xfId="3" applyFont="1" applyBorder="1" applyAlignment="1">
      <alignment horizontal="center"/>
    </xf>
    <xf numFmtId="0" fontId="4" fillId="0" borderId="2" xfId="3" applyFont="1" applyBorder="1" applyAlignment="1">
      <alignment horizontal="center" vertical="top" wrapText="1"/>
    </xf>
    <xf numFmtId="0" fontId="4" fillId="0" borderId="4" xfId="3" applyFont="1" applyBorder="1" applyAlignment="1">
      <alignment horizontal="center" vertical="top" wrapText="1"/>
    </xf>
    <xf numFmtId="0" fontId="9" fillId="0" borderId="2" xfId="3" applyBorder="1" applyAlignment="1">
      <alignment horizontal="center"/>
    </xf>
    <xf numFmtId="0" fontId="9" fillId="0" borderId="2" xfId="3" applyBorder="1"/>
    <xf numFmtId="0" fontId="9" fillId="0" borderId="0" xfId="3" applyFill="1" applyBorder="1" applyAlignment="1">
      <alignment horizontal="left"/>
    </xf>
    <xf numFmtId="0" fontId="4" fillId="0" borderId="0" xfId="3" applyFont="1" applyBorder="1" applyAlignment="1">
      <alignment horizontal="center"/>
    </xf>
    <xf numFmtId="0" fontId="9" fillId="0" borderId="0" xfId="3" applyBorder="1"/>
    <xf numFmtId="0" fontId="8" fillId="0" borderId="0" xfId="3" applyFont="1"/>
    <xf numFmtId="0" fontId="4" fillId="0" borderId="0" xfId="3" applyFont="1"/>
    <xf numFmtId="0" fontId="5" fillId="0" borderId="0" xfId="3" applyFont="1" applyAlignment="1"/>
    <xf numFmtId="0" fontId="19" fillId="0" borderId="7" xfId="0" applyFont="1" applyBorder="1" applyAlignment="1"/>
    <xf numFmtId="0" fontId="4" fillId="0" borderId="6" xfId="0" applyFont="1" applyBorder="1" applyAlignment="1">
      <alignment horizontal="center" vertical="top" wrapText="1"/>
    </xf>
    <xf numFmtId="0" fontId="5" fillId="0" borderId="0" xfId="0" applyFont="1" applyAlignment="1">
      <alignment horizontal="center"/>
    </xf>
    <xf numFmtId="0" fontId="4" fillId="0" borderId="9" xfId="0" applyFont="1" applyFill="1" applyBorder="1" applyAlignment="1">
      <alignment horizontal="center" vertical="top" wrapText="1"/>
    </xf>
    <xf numFmtId="0" fontId="9" fillId="0" borderId="2" xfId="0" applyFont="1" applyBorder="1" applyAlignment="1">
      <alignment horizontal="center" vertical="center" wrapText="1"/>
    </xf>
    <xf numFmtId="0" fontId="8" fillId="0" borderId="0" xfId="0" applyFont="1" applyAlignment="1"/>
    <xf numFmtId="0" fontId="21" fillId="0" borderId="2" xfId="1" applyFont="1" applyBorder="1"/>
    <xf numFmtId="0" fontId="21" fillId="0" borderId="2" xfId="1" applyFont="1" applyBorder="1" applyAlignment="1">
      <alignment wrapText="1"/>
    </xf>
    <xf numFmtId="0" fontId="21" fillId="0" borderId="0" xfId="1" applyFont="1" applyBorder="1"/>
    <xf numFmtId="0" fontId="4" fillId="0" borderId="10" xfId="0" applyFont="1" applyFill="1" applyBorder="1" applyAlignment="1">
      <alignment horizontal="center" vertical="top" wrapText="1"/>
    </xf>
    <xf numFmtId="0" fontId="19" fillId="0" borderId="0" xfId="0" applyFont="1" applyBorder="1" applyAlignment="1"/>
    <xf numFmtId="0" fontId="7" fillId="0" borderId="0" xfId="0" applyFont="1" applyAlignment="1"/>
    <xf numFmtId="0" fontId="12" fillId="0" borderId="0" xfId="0" applyFont="1" applyBorder="1"/>
    <xf numFmtId="0" fontId="26" fillId="0" borderId="0" xfId="1" applyFont="1"/>
    <xf numFmtId="0" fontId="49" fillId="0" borderId="2" xfId="1" applyBorder="1" applyAlignment="1">
      <alignment horizontal="center"/>
    </xf>
    <xf numFmtId="0" fontId="15" fillId="0" borderId="0" xfId="0" applyFont="1" applyBorder="1" applyAlignment="1"/>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21" fillId="0" borderId="2" xfId="1" applyFont="1" applyBorder="1" applyAlignment="1">
      <alignment horizontal="center"/>
    </xf>
    <xf numFmtId="0" fontId="4" fillId="0" borderId="0" xfId="3" applyFont="1" applyBorder="1"/>
    <xf numFmtId="0" fontId="20" fillId="0" borderId="0" xfId="1" applyFont="1" applyBorder="1" applyAlignment="1">
      <alignment horizontal="center"/>
    </xf>
    <xf numFmtId="0" fontId="8" fillId="0" borderId="0" xfId="0" applyFont="1" applyBorder="1"/>
    <xf numFmtId="0" fontId="22" fillId="0" borderId="3" xfId="1" applyFont="1" applyBorder="1" applyAlignment="1">
      <alignment horizontal="center" vertical="top" wrapText="1"/>
    </xf>
    <xf numFmtId="0" fontId="8" fillId="0" borderId="2" xfId="0" applyFont="1" applyBorder="1"/>
    <xf numFmtId="0" fontId="4" fillId="0" borderId="0" xfId="0" applyFont="1" applyAlignment="1">
      <alignment horizontal="right" vertical="top" wrapText="1"/>
    </xf>
    <xf numFmtId="0" fontId="4" fillId="0" borderId="0" xfId="0" applyFont="1" applyAlignment="1">
      <alignment horizontal="center" vertical="top" wrapText="1"/>
    </xf>
    <xf numFmtId="0" fontId="13" fillId="0" borderId="0" xfId="0" applyFont="1" applyAlignment="1">
      <alignment horizontal="center"/>
    </xf>
    <xf numFmtId="0" fontId="9" fillId="0" borderId="0" xfId="0" applyFont="1" applyAlignment="1">
      <alignment horizontal="center"/>
    </xf>
    <xf numFmtId="0" fontId="8" fillId="0" borderId="0" xfId="3" applyFont="1" applyAlignment="1">
      <alignment horizontal="center"/>
    </xf>
    <xf numFmtId="0" fontId="20" fillId="0" borderId="2" xfId="1" applyFont="1" applyBorder="1" applyAlignment="1">
      <alignment horizontal="center"/>
    </xf>
    <xf numFmtId="0" fontId="20" fillId="0" borderId="0" xfId="1" applyFont="1" applyAlignment="1">
      <alignment horizontal="center" vertical="top" wrapText="1"/>
    </xf>
    <xf numFmtId="0" fontId="20" fillId="0" borderId="2" xfId="1" applyFont="1" applyBorder="1" applyAlignment="1">
      <alignment horizontal="center" vertical="top" wrapText="1"/>
    </xf>
    <xf numFmtId="0" fontId="13" fillId="0" borderId="0" xfId="3" applyFont="1" applyAlignment="1"/>
    <xf numFmtId="0" fontId="19" fillId="0" borderId="0" xfId="0" applyFont="1" applyBorder="1" applyAlignment="1">
      <alignment horizontal="center"/>
    </xf>
    <xf numFmtId="0" fontId="8" fillId="0" borderId="7" xfId="0" applyFont="1" applyBorder="1" applyAlignment="1"/>
    <xf numFmtId="0" fontId="4" fillId="0" borderId="10" xfId="3" applyFont="1" applyFill="1" applyBorder="1" applyAlignment="1">
      <alignment horizontal="center" vertical="top" wrapText="1"/>
    </xf>
    <xf numFmtId="0" fontId="8" fillId="0" borderId="0" xfId="3" applyFont="1" applyAlignment="1">
      <alignment vertical="top" wrapText="1"/>
    </xf>
    <xf numFmtId="0" fontId="16" fillId="0" borderId="0" xfId="0" applyFont="1" applyAlignment="1">
      <alignment horizontal="left"/>
    </xf>
    <xf numFmtId="0" fontId="4" fillId="0" borderId="8" xfId="0" applyFont="1" applyBorder="1" applyAlignment="1">
      <alignment horizontal="center" vertical="top" wrapText="1"/>
    </xf>
    <xf numFmtId="0" fontId="9" fillId="0" borderId="0" xfId="1" applyFont="1"/>
    <xf numFmtId="0" fontId="7" fillId="0" borderId="0" xfId="1" applyFont="1" applyAlignment="1">
      <alignment horizontal="center"/>
    </xf>
    <xf numFmtId="0" fontId="4" fillId="0" borderId="2" xfId="1" applyFont="1" applyBorder="1" applyAlignment="1">
      <alignment horizontal="center" vertical="top" wrapText="1"/>
    </xf>
    <xf numFmtId="0" fontId="9" fillId="0" borderId="2" xfId="1" applyFont="1" applyBorder="1"/>
    <xf numFmtId="0" fontId="11" fillId="0" borderId="0" xfId="1" applyFont="1"/>
    <xf numFmtId="0" fontId="4" fillId="0" borderId="2" xfId="1" applyFont="1" applyBorder="1"/>
    <xf numFmtId="0" fontId="9" fillId="0" borderId="2" xfId="1" applyFont="1" applyBorder="1" applyAlignment="1"/>
    <xf numFmtId="0" fontId="9" fillId="0" borderId="2" xfId="1" applyFont="1" applyBorder="1" applyAlignment="1">
      <alignment horizontal="center"/>
    </xf>
    <xf numFmtId="0" fontId="19" fillId="0" borderId="2" xfId="1" applyFont="1" applyBorder="1" applyAlignment="1">
      <alignment horizontal="center"/>
    </xf>
    <xf numFmtId="0" fontId="19" fillId="0" borderId="2" xfId="0" applyFont="1" applyBorder="1" applyAlignment="1">
      <alignment horizontal="center"/>
    </xf>
    <xf numFmtId="0" fontId="27" fillId="0" borderId="2" xfId="0" applyFont="1" applyBorder="1" applyAlignment="1">
      <alignment horizontal="center" vertical="top" wrapText="1"/>
    </xf>
    <xf numFmtId="0" fontId="28" fillId="0" borderId="0" xfId="0" applyFont="1" applyAlignment="1">
      <alignment vertical="top" wrapText="1"/>
    </xf>
    <xf numFmtId="0" fontId="9" fillId="0" borderId="2" xfId="0" applyFont="1" applyBorder="1" applyAlignment="1">
      <alignment wrapText="1"/>
    </xf>
    <xf numFmtId="0" fontId="29" fillId="0" borderId="3" xfId="1" applyFont="1" applyBorder="1" applyAlignment="1">
      <alignment horizontal="center" vertical="top" wrapText="1"/>
    </xf>
    <xf numFmtId="0" fontId="26" fillId="0" borderId="0" xfId="1" applyFont="1" applyAlignment="1">
      <alignment horizontal="center"/>
    </xf>
    <xf numFmtId="0" fontId="30" fillId="0" borderId="10" xfId="1" applyFont="1" applyBorder="1" applyAlignment="1">
      <alignment horizontal="center" wrapText="1"/>
    </xf>
    <xf numFmtId="0" fontId="30" fillId="0" borderId="1" xfId="1" applyFont="1" applyBorder="1" applyAlignment="1">
      <alignment horizontal="center"/>
    </xf>
    <xf numFmtId="0" fontId="4" fillId="0" borderId="11" xfId="3" applyFont="1" applyFill="1" applyBorder="1" applyAlignment="1">
      <alignment horizontal="center" vertical="top" wrapText="1"/>
    </xf>
    <xf numFmtId="0" fontId="9" fillId="0" borderId="2" xfId="0" applyFont="1" applyBorder="1" applyAlignment="1">
      <alignment horizontal="center" vertical="center"/>
    </xf>
    <xf numFmtId="0" fontId="4" fillId="0" borderId="0" xfId="0" applyFont="1" applyBorder="1" applyAlignment="1"/>
    <xf numFmtId="0" fontId="0" fillId="0" borderId="0" xfId="0" applyAlignment="1">
      <alignment horizontal="center"/>
    </xf>
    <xf numFmtId="0" fontId="8" fillId="0" borderId="0" xfId="0" applyFont="1" applyBorder="1" applyAlignment="1"/>
    <xf numFmtId="0" fontId="24" fillId="0" borderId="5" xfId="1" applyFont="1" applyBorder="1" applyAlignment="1">
      <alignment horizontal="center" vertical="top" wrapText="1"/>
    </xf>
    <xf numFmtId="0" fontId="17" fillId="0" borderId="0" xfId="0" applyFont="1" applyAlignment="1">
      <alignment horizontal="center"/>
    </xf>
    <xf numFmtId="0" fontId="32" fillId="0" borderId="0" xfId="1" applyFont="1" applyAlignment="1">
      <alignment horizontal="center"/>
    </xf>
    <xf numFmtId="0" fontId="9" fillId="0" borderId="0" xfId="3" applyFont="1"/>
    <xf numFmtId="0" fontId="4" fillId="0" borderId="2" xfId="1" applyFont="1" applyBorder="1" applyAlignment="1">
      <alignment horizontal="center"/>
    </xf>
    <xf numFmtId="0" fontId="19" fillId="0" borderId="2" xfId="3" applyFont="1" applyBorder="1" applyAlignment="1">
      <alignment horizontal="center" wrapText="1"/>
    </xf>
    <xf numFmtId="0" fontId="19" fillId="0" borderId="0" xfId="0" applyFont="1" applyAlignment="1">
      <alignment horizontal="center" vertical="top" wrapText="1"/>
    </xf>
    <xf numFmtId="0" fontId="4" fillId="0" borderId="2" xfId="3" applyFont="1" applyBorder="1" applyAlignment="1">
      <alignment horizontal="left" vertical="center" wrapText="1"/>
    </xf>
    <xf numFmtId="0" fontId="4" fillId="0" borderId="2" xfId="3" applyFont="1" applyBorder="1" applyAlignment="1">
      <alignment horizontal="left" vertical="center"/>
    </xf>
    <xf numFmtId="0" fontId="10" fillId="0" borderId="2" xfId="3" applyFont="1" applyBorder="1" applyAlignment="1">
      <alignment horizontal="left" vertical="center" wrapText="1"/>
    </xf>
    <xf numFmtId="0" fontId="9" fillId="0" borderId="0" xfId="4"/>
    <xf numFmtId="0" fontId="8" fillId="0" borderId="0" xfId="4" applyFont="1" applyAlignment="1"/>
    <xf numFmtId="0" fontId="14" fillId="0" borderId="0" xfId="4" applyFont="1" applyAlignment="1"/>
    <xf numFmtId="0" fontId="6" fillId="0" borderId="0" xfId="4" applyFont="1"/>
    <xf numFmtId="0" fontId="19" fillId="0" borderId="2" xfId="4" applyFont="1" applyBorder="1" applyAlignment="1">
      <alignment horizontal="center" vertical="top" wrapText="1"/>
    </xf>
    <xf numFmtId="0" fontId="19" fillId="0" borderId="0" xfId="4" applyFont="1"/>
    <xf numFmtId="0" fontId="19" fillId="0" borderId="0" xfId="4" applyFont="1" applyBorder="1"/>
    <xf numFmtId="0" fontId="19" fillId="0" borderId="5" xfId="4" applyFont="1" applyBorder="1" applyAlignment="1">
      <alignment horizontal="center" vertical="top" wrapText="1"/>
    </xf>
    <xf numFmtId="0" fontId="19" fillId="0" borderId="9" xfId="4" applyFont="1" applyBorder="1" applyAlignment="1">
      <alignment horizontal="center" vertical="top" wrapText="1"/>
    </xf>
    <xf numFmtId="0" fontId="19" fillId="0" borderId="6" xfId="4" applyFont="1" applyBorder="1" applyAlignment="1">
      <alignment horizontal="center" vertical="top" wrapText="1"/>
    </xf>
    <xf numFmtId="0" fontId="4" fillId="0" borderId="0" xfId="4" applyFont="1"/>
    <xf numFmtId="0" fontId="19" fillId="0" borderId="2" xfId="4" applyFont="1" applyBorder="1" applyAlignment="1">
      <alignment horizontal="center"/>
    </xf>
    <xf numFmtId="0" fontId="4" fillId="0" borderId="2" xfId="4" applyFont="1" applyBorder="1"/>
    <xf numFmtId="0" fontId="4" fillId="0" borderId="2" xfId="4" applyFont="1" applyBorder="1" applyAlignment="1">
      <alignment horizontal="center"/>
    </xf>
    <xf numFmtId="0" fontId="4" fillId="0" borderId="2" xfId="4" applyFont="1" applyBorder="1" applyAlignment="1">
      <alignment horizontal="left"/>
    </xf>
    <xf numFmtId="0" fontId="9" fillId="0" borderId="2" xfId="4" applyBorder="1"/>
    <xf numFmtId="0" fontId="4" fillId="0" borderId="2" xfId="4" applyFont="1" applyBorder="1" applyAlignment="1">
      <alignment horizontal="left" wrapText="1"/>
    </xf>
    <xf numFmtId="0" fontId="9" fillId="0" borderId="0" xfId="4" applyFill="1" applyBorder="1" applyAlignment="1">
      <alignment horizontal="left"/>
    </xf>
    <xf numFmtId="0" fontId="9" fillId="0" borderId="0" xfId="4" applyAlignment="1">
      <alignment horizontal="left"/>
    </xf>
    <xf numFmtId="0" fontId="8" fillId="0" borderId="0" xfId="4" applyFont="1"/>
    <xf numFmtId="0" fontId="9" fillId="0" borderId="0" xfId="5"/>
    <xf numFmtId="0" fontId="5" fillId="0" borderId="0" xfId="5" applyFont="1" applyAlignment="1">
      <alignment horizontal="right"/>
    </xf>
    <xf numFmtId="0" fontId="6" fillId="0" borderId="0" xfId="5" applyFont="1" applyAlignment="1">
      <alignment horizontal="right"/>
    </xf>
    <xf numFmtId="0" fontId="17" fillId="0" borderId="2" xfId="5" applyFont="1" applyBorder="1" applyAlignment="1">
      <alignment horizontal="center" vertical="top" wrapText="1"/>
    </xf>
    <xf numFmtId="0" fontId="17" fillId="0" borderId="2" xfId="5" applyFont="1" applyBorder="1" applyAlignment="1">
      <alignment horizontal="center" vertical="center" wrapText="1"/>
    </xf>
    <xf numFmtId="0" fontId="4" fillId="0" borderId="2" xfId="5" applyFont="1" applyBorder="1" applyAlignment="1">
      <alignment horizontal="center" vertical="center"/>
    </xf>
    <xf numFmtId="0" fontId="15" fillId="0" borderId="2" xfId="5" applyFont="1" applyBorder="1" applyAlignment="1">
      <alignment horizontal="left" vertical="top" wrapText="1"/>
    </xf>
    <xf numFmtId="0" fontId="15" fillId="0" borderId="2" xfId="5" applyFont="1" applyBorder="1" applyAlignment="1">
      <alignment horizontal="center" vertical="top" wrapText="1"/>
    </xf>
    <xf numFmtId="0" fontId="51" fillId="0" borderId="0" xfId="0" applyFont="1" applyAlignment="1">
      <alignment horizontal="center"/>
    </xf>
    <xf numFmtId="0" fontId="35" fillId="0" borderId="0" xfId="0" applyFont="1" applyAlignment="1">
      <alignment horizontal="center"/>
    </xf>
    <xf numFmtId="0" fontId="36" fillId="0" borderId="0" xfId="0" applyFont="1"/>
    <xf numFmtId="0" fontId="37" fillId="0" borderId="0" xfId="0" applyFont="1" applyBorder="1" applyAlignment="1"/>
    <xf numFmtId="0" fontId="37" fillId="0" borderId="1" xfId="0" applyFont="1" applyBorder="1" applyAlignment="1">
      <alignment vertical="top" wrapText="1"/>
    </xf>
    <xf numFmtId="0" fontId="38" fillId="0" borderId="2" xfId="0" quotePrefix="1" applyFont="1" applyBorder="1" applyAlignment="1">
      <alignment horizontal="center" vertical="top" wrapText="1"/>
    </xf>
    <xf numFmtId="0" fontId="0" fillId="2" borderId="2" xfId="0" applyFill="1" applyBorder="1"/>
    <xf numFmtId="0" fontId="52" fillId="0" borderId="0" xfId="0" applyFont="1"/>
    <xf numFmtId="0" fontId="4" fillId="0" borderId="0" xfId="1" applyFont="1"/>
    <xf numFmtId="0" fontId="4" fillId="0" borderId="0" xfId="1" applyFont="1" applyAlignment="1">
      <alignment horizontal="center" vertical="top" wrapText="1"/>
    </xf>
    <xf numFmtId="0" fontId="4" fillId="0" borderId="0" xfId="1" applyFont="1" applyAlignment="1">
      <alignment horizontal="center"/>
    </xf>
    <xf numFmtId="0" fontId="19" fillId="0" borderId="0" xfId="1" applyFont="1" applyAlignment="1">
      <alignment horizontal="left"/>
    </xf>
    <xf numFmtId="0" fontId="8" fillId="0" borderId="0" xfId="1" applyFont="1"/>
    <xf numFmtId="0" fontId="4" fillId="0" borderId="0" xfId="1" applyFont="1" applyAlignment="1"/>
    <xf numFmtId="0" fontId="4" fillId="0" borderId="7" xfId="1" applyFont="1" applyBorder="1" applyAlignment="1"/>
    <xf numFmtId="0" fontId="4" fillId="0" borderId="0" xfId="1" applyFont="1" applyBorder="1" applyAlignment="1"/>
    <xf numFmtId="0" fontId="4" fillId="0" borderId="0" xfId="1" applyFont="1" applyBorder="1"/>
    <xf numFmtId="0" fontId="4" fillId="0" borderId="0" xfId="1" applyFont="1" applyBorder="1" applyAlignment="1">
      <alignment horizontal="center" vertical="top" wrapText="1"/>
    </xf>
    <xf numFmtId="0" fontId="17" fillId="0" borderId="0" xfId="1" applyFont="1" applyBorder="1" applyAlignment="1">
      <alignment horizontal="left"/>
    </xf>
    <xf numFmtId="0" fontId="38" fillId="0" borderId="2" xfId="0" applyFont="1" applyBorder="1" applyAlignment="1">
      <alignment horizontal="center" vertical="top" wrapText="1"/>
    </xf>
    <xf numFmtId="0" fontId="4" fillId="0" borderId="2" xfId="1" applyFont="1" applyBorder="1" applyAlignment="1"/>
    <xf numFmtId="0" fontId="15" fillId="0" borderId="0" xfId="1" applyFont="1" applyBorder="1" applyAlignment="1"/>
    <xf numFmtId="0" fontId="4" fillId="0" borderId="0" xfId="1" applyFont="1" applyAlignment="1">
      <alignment vertical="top" wrapText="1"/>
    </xf>
    <xf numFmtId="0" fontId="19" fillId="0" borderId="0" xfId="1" applyFont="1"/>
    <xf numFmtId="0" fontId="17" fillId="0" borderId="0" xfId="1" applyFont="1" applyBorder="1" applyAlignment="1">
      <alignment wrapText="1"/>
    </xf>
    <xf numFmtId="0" fontId="4" fillId="2" borderId="2" xfId="1" quotePrefix="1" applyFont="1" applyFill="1" applyBorder="1" applyAlignment="1">
      <alignment horizontal="center" vertical="center" wrapText="1"/>
    </xf>
    <xf numFmtId="0" fontId="19" fillId="2" borderId="3" xfId="1" quotePrefix="1" applyFont="1" applyFill="1" applyBorder="1" applyAlignment="1">
      <alignment horizontal="center" vertical="center" wrapText="1"/>
    </xf>
    <xf numFmtId="0" fontId="4" fillId="0" borderId="0" xfId="1" applyFont="1" applyBorder="1" applyAlignment="1">
      <alignment horizontal="left" vertical="center"/>
    </xf>
    <xf numFmtId="0" fontId="4" fillId="0" borderId="2" xfId="1" applyFont="1" applyBorder="1" applyAlignment="1">
      <alignment horizontal="center" vertical="center"/>
    </xf>
    <xf numFmtId="0" fontId="4" fillId="0" borderId="2" xfId="1" applyFont="1" applyBorder="1" applyAlignment="1">
      <alignment horizontal="left" vertical="center"/>
    </xf>
    <xf numFmtId="0" fontId="4" fillId="0" borderId="0" xfId="1" applyFont="1" applyAlignment="1">
      <alignment horizontal="left" vertical="center"/>
    </xf>
    <xf numFmtId="0" fontId="34" fillId="0" borderId="0" xfId="0" applyFont="1" applyAlignment="1"/>
    <xf numFmtId="0" fontId="35" fillId="0" borderId="0" xfId="0" applyFont="1" applyAlignment="1"/>
    <xf numFmtId="0" fontId="38" fillId="0" borderId="0" xfId="0" applyFont="1" applyBorder="1" applyAlignment="1"/>
    <xf numFmtId="0" fontId="37" fillId="0" borderId="2" xfId="0" applyFont="1" applyBorder="1" applyAlignment="1">
      <alignment horizontal="center" vertical="top" wrapText="1"/>
    </xf>
    <xf numFmtId="0" fontId="50" fillId="0" borderId="2" xfId="0" applyFont="1" applyBorder="1" applyAlignment="1">
      <alignment horizontal="center" vertical="top" wrapText="1"/>
    </xf>
    <xf numFmtId="0" fontId="53" fillId="0" borderId="0" xfId="0" applyFont="1" applyBorder="1" applyAlignment="1">
      <alignment vertical="top"/>
    </xf>
    <xf numFmtId="0" fontId="54" fillId="0" borderId="2" xfId="0" applyFont="1" applyBorder="1" applyAlignment="1">
      <alignment vertical="top" wrapText="1"/>
    </xf>
    <xf numFmtId="0" fontId="51" fillId="0" borderId="2" xfId="0" applyFont="1" applyBorder="1" applyAlignment="1">
      <alignment horizontal="center"/>
    </xf>
    <xf numFmtId="0" fontId="55" fillId="0" borderId="2" xfId="0" applyFont="1" applyBorder="1" applyAlignment="1">
      <alignment horizontal="center" vertical="center" wrapText="1"/>
    </xf>
    <xf numFmtId="0" fontId="56" fillId="0" borderId="1" xfId="0" applyFont="1" applyBorder="1" applyAlignment="1">
      <alignment vertical="center" wrapText="1"/>
    </xf>
    <xf numFmtId="0" fontId="56" fillId="0" borderId="2" xfId="0" applyFont="1" applyBorder="1" applyAlignment="1">
      <alignment vertical="center" wrapText="1"/>
    </xf>
    <xf numFmtId="0" fontId="0" fillId="0" borderId="0" xfId="0" applyBorder="1" applyAlignment="1">
      <alignment horizontal="center"/>
    </xf>
    <xf numFmtId="0" fontId="57" fillId="0" borderId="0" xfId="0" applyFont="1" applyAlignment="1">
      <alignment horizontal="center"/>
    </xf>
    <xf numFmtId="0" fontId="58" fillId="0" borderId="0" xfId="0" applyFont="1" applyBorder="1" applyAlignment="1">
      <alignment horizontal="center" vertical="center"/>
    </xf>
    <xf numFmtId="0" fontId="59" fillId="0" borderId="2" xfId="0" applyFont="1" applyBorder="1" applyAlignment="1">
      <alignment vertical="top" wrapText="1"/>
    </xf>
    <xf numFmtId="0" fontId="59" fillId="0" borderId="2" xfId="0" applyFont="1" applyBorder="1" applyAlignment="1">
      <alignment horizontal="center" vertical="top" wrapText="1"/>
    </xf>
    <xf numFmtId="0" fontId="50" fillId="0" borderId="0" xfId="0" applyFont="1"/>
    <xf numFmtId="0" fontId="60" fillId="0" borderId="2" xfId="0" applyFont="1" applyBorder="1" applyAlignment="1">
      <alignment vertical="center" wrapText="1"/>
    </xf>
    <xf numFmtId="0" fontId="60" fillId="0" borderId="2" xfId="0" applyFont="1" applyBorder="1" applyAlignment="1">
      <alignment horizontal="left" vertical="center" wrapText="1" indent="2"/>
    </xf>
    <xf numFmtId="0" fontId="60" fillId="0" borderId="0" xfId="0" applyFont="1" applyBorder="1" applyAlignment="1">
      <alignment horizontal="left" vertical="center" wrapText="1" indent="2"/>
    </xf>
    <xf numFmtId="0" fontId="60" fillId="0" borderId="0" xfId="0" applyFont="1" applyBorder="1" applyAlignment="1">
      <alignment vertical="center" wrapText="1"/>
    </xf>
    <xf numFmtId="0" fontId="50" fillId="0" borderId="2" xfId="0" applyFont="1" applyBorder="1" applyAlignment="1">
      <alignment vertical="top" wrapText="1"/>
    </xf>
    <xf numFmtId="0" fontId="50" fillId="0" borderId="5" xfId="0" applyFont="1" applyBorder="1" applyAlignment="1">
      <alignment horizontal="center" vertical="top" wrapText="1"/>
    </xf>
    <xf numFmtId="0" fontId="60" fillId="0" borderId="5" xfId="0" applyFont="1" applyBorder="1" applyAlignment="1">
      <alignment vertical="center" wrapText="1"/>
    </xf>
    <xf numFmtId="0" fontId="50" fillId="0" borderId="2" xfId="0" applyFont="1" applyBorder="1"/>
    <xf numFmtId="0" fontId="60" fillId="0" borderId="2" xfId="0" applyFont="1" applyBorder="1" applyAlignment="1">
      <alignment horizontal="center" vertical="center" wrapText="1"/>
    </xf>
    <xf numFmtId="0" fontId="7" fillId="0" borderId="0" xfId="1" applyFont="1" applyAlignment="1"/>
    <xf numFmtId="0" fontId="34" fillId="0" borderId="0" xfId="0" applyFont="1" applyAlignment="1">
      <alignment horizontal="right"/>
    </xf>
    <xf numFmtId="0" fontId="4" fillId="0" borderId="2" xfId="0" applyFont="1" applyFill="1" applyBorder="1" applyAlignment="1">
      <alignment horizontal="center"/>
    </xf>
    <xf numFmtId="0" fontId="61" fillId="0" borderId="2" xfId="0" applyFont="1" applyBorder="1" applyAlignment="1">
      <alignment horizontal="center"/>
    </xf>
    <xf numFmtId="0" fontId="61" fillId="0" borderId="2" xfId="0" applyFont="1" applyBorder="1"/>
    <xf numFmtId="0" fontId="4" fillId="0" borderId="5" xfId="0" applyFont="1" applyBorder="1" applyAlignment="1">
      <alignment vertical="top" wrapText="1"/>
    </xf>
    <xf numFmtId="0" fontId="9" fillId="3" borderId="0" xfId="0" applyFont="1" applyFill="1"/>
    <xf numFmtId="0" fontId="14" fillId="3" borderId="0" xfId="0" applyFont="1" applyFill="1"/>
    <xf numFmtId="0" fontId="4" fillId="3" borderId="0" xfId="0" applyFont="1" applyFill="1"/>
    <xf numFmtId="0" fontId="54" fillId="0" borderId="3" xfId="0" applyFont="1" applyBorder="1" applyAlignment="1">
      <alignment horizontal="center" vertical="top" wrapText="1"/>
    </xf>
    <xf numFmtId="0" fontId="54" fillId="0" borderId="2" xfId="0" applyFont="1" applyBorder="1" applyAlignment="1">
      <alignment horizontal="center" vertical="top" wrapText="1"/>
    </xf>
    <xf numFmtId="0" fontId="4" fillId="0" borderId="0" xfId="0" applyFont="1" applyBorder="1" applyAlignment="1">
      <alignment horizontal="left"/>
    </xf>
    <xf numFmtId="0" fontId="17" fillId="0" borderId="0" xfId="0" applyFont="1" applyBorder="1" applyAlignment="1">
      <alignment horizontal="left"/>
    </xf>
    <xf numFmtId="0" fontId="15" fillId="0" borderId="0" xfId="0" applyFont="1" applyBorder="1" applyAlignment="1">
      <alignment horizontal="center"/>
    </xf>
    <xf numFmtId="49" fontId="4" fillId="0" borderId="0" xfId="0" applyNumberFormat="1" applyFont="1" applyBorder="1" applyAlignment="1">
      <alignment horizontal="left" vertical="top"/>
    </xf>
    <xf numFmtId="0" fontId="17" fillId="0" borderId="0" xfId="0" applyFont="1" applyBorder="1" applyAlignment="1">
      <alignment horizontal="center"/>
    </xf>
    <xf numFmtId="0" fontId="4" fillId="0" borderId="2" xfId="3" applyFont="1" applyFill="1" applyBorder="1" applyAlignment="1">
      <alignment horizontal="left" vertical="center" wrapText="1"/>
    </xf>
    <xf numFmtId="0" fontId="9" fillId="2" borderId="0" xfId="1" applyFont="1" applyFill="1"/>
    <xf numFmtId="0" fontId="7" fillId="2" borderId="0" xfId="1" applyFont="1" applyFill="1" applyAlignment="1"/>
    <xf numFmtId="0" fontId="19" fillId="2" borderId="2" xfId="1" applyFont="1" applyFill="1" applyBorder="1" applyAlignment="1">
      <alignment horizontal="center"/>
    </xf>
    <xf numFmtId="0" fontId="9" fillId="2" borderId="0" xfId="0" applyFont="1" applyFill="1"/>
    <xf numFmtId="0" fontId="4" fillId="2" borderId="0" xfId="0" applyFont="1" applyFill="1" applyBorder="1" applyAlignment="1">
      <alignment horizontal="right"/>
    </xf>
    <xf numFmtId="0" fontId="4" fillId="2" borderId="2" xfId="0" applyFont="1" applyFill="1" applyBorder="1" applyAlignment="1">
      <alignment horizontal="center" vertical="top" wrapText="1"/>
    </xf>
    <xf numFmtId="0" fontId="4" fillId="2" borderId="5" xfId="0" applyFont="1" applyFill="1" applyBorder="1" applyAlignment="1">
      <alignment horizontal="center" vertical="top" wrapText="1"/>
    </xf>
    <xf numFmtId="0" fontId="9" fillId="2" borderId="2" xfId="0" applyFont="1" applyFill="1" applyBorder="1" applyAlignment="1">
      <alignment horizontal="center"/>
    </xf>
    <xf numFmtId="0" fontId="9" fillId="2" borderId="2" xfId="0" applyFont="1" applyFill="1" applyBorder="1"/>
    <xf numFmtId="0" fontId="9" fillId="2" borderId="5" xfId="0" applyFont="1" applyFill="1" applyBorder="1" applyAlignment="1"/>
    <xf numFmtId="0" fontId="9" fillId="2" borderId="0" xfId="0" applyFont="1" applyFill="1" applyBorder="1"/>
    <xf numFmtId="0" fontId="4" fillId="2" borderId="0" xfId="0" applyFont="1" applyFill="1" applyBorder="1" applyAlignment="1">
      <alignment horizontal="left"/>
    </xf>
    <xf numFmtId="0" fontId="4" fillId="2" borderId="0" xfId="0" applyFont="1" applyFill="1" applyBorder="1"/>
    <xf numFmtId="0" fontId="4" fillId="2" borderId="0" xfId="0" applyFont="1" applyFill="1"/>
    <xf numFmtId="0" fontId="4" fillId="0" borderId="0" xfId="3" applyFont="1" applyAlignment="1"/>
    <xf numFmtId="0" fontId="19" fillId="0" borderId="0" xfId="3" applyFont="1" applyAlignment="1">
      <alignment horizontal="right"/>
    </xf>
    <xf numFmtId="0" fontId="12" fillId="0" borderId="2" xfId="0" applyFont="1" applyBorder="1" applyAlignment="1">
      <alignment horizontal="center"/>
    </xf>
    <xf numFmtId="0" fontId="50" fillId="0" borderId="0" xfId="1" applyFont="1" applyBorder="1"/>
    <xf numFmtId="0" fontId="50" fillId="0" borderId="2" xfId="1" applyFont="1" applyBorder="1" applyAlignment="1">
      <alignment horizontal="center"/>
    </xf>
    <xf numFmtId="0" fontId="22" fillId="0" borderId="2" xfId="1" applyFont="1" applyBorder="1"/>
    <xf numFmtId="0" fontId="36" fillId="2" borderId="0" xfId="0" applyFont="1" applyFill="1"/>
    <xf numFmtId="0" fontId="50" fillId="2" borderId="2" xfId="0" applyFont="1" applyFill="1" applyBorder="1" applyAlignment="1">
      <alignment horizontal="center" vertical="top" wrapText="1"/>
    </xf>
    <xf numFmtId="0" fontId="37" fillId="2" borderId="2" xfId="0" applyFont="1" applyFill="1" applyBorder="1" applyAlignment="1">
      <alignment horizontal="center" vertical="top" wrapText="1"/>
    </xf>
    <xf numFmtId="0" fontId="0" fillId="2" borderId="0" xfId="0" applyFill="1"/>
    <xf numFmtId="0" fontId="55" fillId="0" borderId="1" xfId="0" applyFont="1" applyBorder="1" applyAlignment="1">
      <alignment horizontal="center" vertical="center" wrapText="1"/>
    </xf>
    <xf numFmtId="0" fontId="51" fillId="0" borderId="1" xfId="0" applyFont="1" applyBorder="1" applyAlignment="1">
      <alignment horizontal="center"/>
    </xf>
    <xf numFmtId="0" fontId="49" fillId="0" borderId="2" xfId="0" applyFont="1" applyBorder="1" applyAlignment="1">
      <alignment horizontal="center"/>
    </xf>
    <xf numFmtId="0" fontId="36" fillId="0" borderId="2" xfId="0" quotePrefix="1" applyFont="1" applyBorder="1" applyAlignment="1">
      <alignment horizontal="center" vertical="top" wrapText="1"/>
    </xf>
    <xf numFmtId="0" fontId="38" fillId="0" borderId="3" xfId="0" applyFont="1" applyBorder="1" applyAlignment="1">
      <alignment horizontal="center" vertical="top" wrapText="1"/>
    </xf>
    <xf numFmtId="0" fontId="12" fillId="2" borderId="0" xfId="0" applyFont="1" applyFill="1" applyAlignment="1">
      <alignment horizontal="right"/>
    </xf>
    <xf numFmtId="0" fontId="4" fillId="0" borderId="0" xfId="0" applyFont="1" applyBorder="1" applyAlignment="1">
      <alignment horizontal="center" vertical="center" wrapText="1"/>
    </xf>
    <xf numFmtId="0" fontId="4" fillId="2" borderId="2" xfId="1" applyFont="1" applyFill="1" applyBorder="1" applyAlignment="1">
      <alignment horizontal="center" vertical="center"/>
    </xf>
    <xf numFmtId="0" fontId="42" fillId="0" borderId="0" xfId="0" applyFont="1" applyAlignment="1"/>
    <xf numFmtId="0" fontId="17" fillId="0" borderId="0" xfId="0" applyFont="1" applyAlignment="1"/>
    <xf numFmtId="0" fontId="50" fillId="0" borderId="2" xfId="0" applyFont="1" applyBorder="1" applyAlignment="1">
      <alignment horizontal="center" vertical="top" wrapText="1"/>
    </xf>
    <xf numFmtId="0" fontId="34" fillId="0" borderId="0" xfId="0" applyFont="1" applyAlignment="1">
      <alignment horizontal="center"/>
    </xf>
    <xf numFmtId="0" fontId="37" fillId="0" borderId="1" xfId="0" applyFont="1" applyBorder="1" applyAlignment="1">
      <alignment horizontal="center" vertical="top" wrapText="1"/>
    </xf>
    <xf numFmtId="0" fontId="4" fillId="2" borderId="0" xfId="0" applyFont="1" applyFill="1" applyBorder="1" applyAlignment="1">
      <alignment horizontal="right"/>
    </xf>
    <xf numFmtId="0" fontId="4" fillId="2" borderId="2" xfId="0" applyFont="1" applyFill="1" applyBorder="1" applyAlignment="1">
      <alignment horizontal="center" vertical="top" wrapText="1"/>
    </xf>
    <xf numFmtId="0" fontId="4" fillId="2" borderId="5" xfId="0" applyFont="1" applyFill="1" applyBorder="1" applyAlignment="1">
      <alignment horizontal="center" vertical="top" wrapText="1"/>
    </xf>
    <xf numFmtId="0" fontId="9" fillId="2" borderId="5" xfId="0" applyFont="1" applyFill="1" applyBorder="1" applyAlignment="1"/>
    <xf numFmtId="0" fontId="37" fillId="2" borderId="1" xfId="0" applyFont="1" applyFill="1" applyBorder="1" applyAlignment="1">
      <alignment horizontal="center" vertical="top" wrapText="1"/>
    </xf>
    <xf numFmtId="0" fontId="4" fillId="0" borderId="0" xfId="2" applyFont="1"/>
    <xf numFmtId="0" fontId="4" fillId="0" borderId="0" xfId="2" applyFont="1" applyAlignment="1"/>
    <xf numFmtId="0" fontId="34" fillId="2" borderId="0" xfId="0" applyFont="1" applyFill="1" applyAlignment="1">
      <alignment horizontal="center"/>
    </xf>
    <xf numFmtId="0" fontId="38" fillId="2" borderId="2" xfId="0" quotePrefix="1" applyFont="1" applyFill="1" applyBorder="1" applyAlignment="1">
      <alignment horizontal="center" vertical="top" wrapText="1"/>
    </xf>
    <xf numFmtId="0" fontId="16" fillId="0" borderId="0" xfId="3" applyFont="1" applyAlignment="1">
      <alignment horizontal="left"/>
    </xf>
    <xf numFmtId="0" fontId="4" fillId="0" borderId="0" xfId="3" applyFont="1" applyAlignment="1">
      <alignment horizontal="center"/>
    </xf>
    <xf numFmtId="0" fontId="4" fillId="0" borderId="0" xfId="3" applyFont="1" applyAlignment="1">
      <alignment horizontal="left"/>
    </xf>
    <xf numFmtId="0" fontId="9" fillId="0" borderId="2" xfId="3" applyFont="1" applyBorder="1"/>
    <xf numFmtId="0" fontId="9" fillId="0" borderId="0" xfId="3" applyFont="1" applyBorder="1"/>
    <xf numFmtId="0" fontId="9" fillId="0" borderId="2" xfId="3" applyFont="1" applyBorder="1" applyAlignment="1">
      <alignment horizontal="center"/>
    </xf>
    <xf numFmtId="0" fontId="9" fillId="0" borderId="2" xfId="3" quotePrefix="1" applyFont="1" applyBorder="1" applyAlignment="1">
      <alignment horizontal="center"/>
    </xf>
    <xf numFmtId="0" fontId="4" fillId="0" borderId="2" xfId="3" applyFont="1" applyBorder="1"/>
    <xf numFmtId="0" fontId="4"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49" fillId="0" borderId="0" xfId="1" applyBorder="1" applyAlignment="1">
      <alignment horizontal="center"/>
    </xf>
    <xf numFmtId="0" fontId="19" fillId="0" borderId="3" xfId="0" applyFont="1" applyBorder="1" applyAlignment="1">
      <alignment horizontal="center" vertical="top" wrapText="1"/>
    </xf>
    <xf numFmtId="0" fontId="23" fillId="0" borderId="2" xfId="1" applyFont="1" applyBorder="1" applyAlignment="1">
      <alignment horizontal="center" vertical="center" wrapText="1"/>
    </xf>
    <xf numFmtId="0" fontId="60" fillId="0" borderId="2" xfId="0" applyFont="1" applyBorder="1" applyAlignment="1">
      <alignment vertical="center"/>
    </xf>
    <xf numFmtId="0" fontId="4" fillId="2" borderId="2" xfId="0" applyFont="1" applyFill="1" applyBorder="1" applyAlignment="1">
      <alignment horizontal="center" vertical="top" wrapText="1"/>
    </xf>
    <xf numFmtId="0" fontId="14" fillId="2" borderId="0" xfId="0" applyFont="1" applyFill="1"/>
    <xf numFmtId="0" fontId="12" fillId="0" borderId="2" xfId="3" applyFont="1" applyBorder="1" applyAlignment="1">
      <alignment horizontal="center" vertical="top" wrapText="1"/>
    </xf>
    <xf numFmtId="0" fontId="19" fillId="0" borderId="2" xfId="3" applyFont="1" applyBorder="1" applyAlignment="1">
      <alignment horizontal="center" vertical="top" wrapText="1"/>
    </xf>
    <xf numFmtId="0" fontId="19" fillId="0" borderId="5" xfId="3" applyFont="1" applyBorder="1" applyAlignment="1">
      <alignment horizontal="center" vertical="top" wrapText="1"/>
    </xf>
    <xf numFmtId="0" fontId="19" fillId="0" borderId="4" xfId="3" applyFont="1" applyBorder="1" applyAlignment="1">
      <alignment horizontal="center" vertical="top" wrapText="1"/>
    </xf>
    <xf numFmtId="0" fontId="19" fillId="2" borderId="2" xfId="0" applyFont="1" applyFill="1" applyBorder="1" applyAlignment="1">
      <alignment horizontal="center" vertical="top" wrapText="1"/>
    </xf>
    <xf numFmtId="0" fontId="4" fillId="2" borderId="2" xfId="0" applyFont="1" applyFill="1" applyBorder="1" applyAlignment="1">
      <alignment horizontal="center"/>
    </xf>
    <xf numFmtId="0" fontId="19" fillId="3" borderId="0" xfId="0" applyFont="1" applyFill="1"/>
    <xf numFmtId="0" fontId="29" fillId="0" borderId="2" xfId="1" applyFont="1" applyBorder="1" applyAlignment="1">
      <alignment horizontal="center" vertical="top" wrapText="1"/>
    </xf>
    <xf numFmtId="0" fontId="46" fillId="0" borderId="0" xfId="1" applyFont="1" applyAlignment="1">
      <alignment horizontal="center"/>
    </xf>
    <xf numFmtId="0" fontId="29" fillId="0" borderId="2" xfId="1" applyFont="1" applyBorder="1" applyAlignment="1">
      <alignment horizontal="center"/>
    </xf>
    <xf numFmtId="0" fontId="4" fillId="2" borderId="2" xfId="0" applyFont="1" applyFill="1" applyBorder="1" applyAlignment="1">
      <alignment horizontal="center" vertical="top" wrapText="1"/>
    </xf>
    <xf numFmtId="0" fontId="37" fillId="2" borderId="12" xfId="0" applyFont="1" applyFill="1" applyBorder="1" applyAlignment="1">
      <alignment horizontal="center" vertical="top" wrapText="1"/>
    </xf>
    <xf numFmtId="0" fontId="38" fillId="0" borderId="5" xfId="0" quotePrefix="1" applyFont="1" applyBorder="1" applyAlignment="1">
      <alignment horizontal="center" vertical="top" wrapText="1"/>
    </xf>
    <xf numFmtId="0" fontId="9" fillId="0" borderId="2" xfId="0" applyFont="1" applyBorder="1" applyAlignment="1">
      <alignment horizontal="center"/>
    </xf>
    <xf numFmtId="0" fontId="4" fillId="0" borderId="5" xfId="0" applyFont="1" applyBorder="1" applyAlignment="1">
      <alignment horizontal="center" vertical="top" wrapText="1"/>
    </xf>
    <xf numFmtId="0" fontId="7" fillId="0" borderId="0" xfId="1" applyFont="1" applyAlignment="1"/>
    <xf numFmtId="0" fontId="9" fillId="0" borderId="2"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24" fillId="0" borderId="2" xfId="1" applyFont="1" applyBorder="1" applyAlignment="1">
      <alignment horizontal="center" vertical="top" wrapText="1"/>
    </xf>
    <xf numFmtId="0" fontId="9"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9" fillId="0" borderId="0" xfId="0" applyFont="1" applyAlignment="1">
      <alignment horizontal="right"/>
    </xf>
    <xf numFmtId="0" fontId="0" fillId="0" borderId="0" xfId="0" applyFont="1" applyFill="1" applyBorder="1" applyAlignment="1">
      <alignment vertical="center"/>
    </xf>
    <xf numFmtId="0" fontId="60" fillId="0" borderId="0" xfId="0" applyFont="1" applyFill="1" applyBorder="1" applyAlignment="1">
      <alignment horizontal="left" vertical="center"/>
    </xf>
    <xf numFmtId="0" fontId="50" fillId="0" borderId="0" xfId="0" applyFont="1" applyBorder="1" applyAlignment="1">
      <alignment horizontal="center"/>
    </xf>
    <xf numFmtId="0" fontId="65" fillId="2" borderId="2" xfId="0" applyFont="1" applyFill="1" applyBorder="1" applyAlignment="1">
      <alignment horizontal="center" vertical="center" wrapText="1"/>
    </xf>
    <xf numFmtId="0" fontId="10" fillId="2" borderId="0" xfId="0" applyFont="1" applyFill="1" applyAlignment="1">
      <alignment wrapText="1"/>
    </xf>
    <xf numFmtId="0" fontId="66" fillId="0" borderId="2" xfId="6" applyBorder="1"/>
    <xf numFmtId="0" fontId="66" fillId="0" borderId="2" xfId="6" applyBorder="1" applyAlignment="1">
      <alignment horizontal="left"/>
    </xf>
    <xf numFmtId="0" fontId="66" fillId="0" borderId="2" xfId="6" applyFill="1" applyBorder="1"/>
    <xf numFmtId="0" fontId="19" fillId="2" borderId="0" xfId="0" applyFont="1" applyFill="1"/>
    <xf numFmtId="0" fontId="9" fillId="0" borderId="2" xfId="0" applyFont="1" applyBorder="1" applyAlignment="1">
      <alignment horizontal="center"/>
    </xf>
    <xf numFmtId="0" fontId="9" fillId="0" borderId="0" xfId="0" applyFont="1"/>
    <xf numFmtId="0" fontId="9" fillId="0" borderId="2" xfId="0" applyFont="1" applyBorder="1" applyAlignment="1">
      <alignment horizontal="center" vertical="top" wrapText="1"/>
    </xf>
    <xf numFmtId="0" fontId="9" fillId="0" borderId="2" xfId="0" applyFont="1" applyBorder="1" applyAlignment="1">
      <alignment horizontal="center"/>
    </xf>
    <xf numFmtId="0" fontId="4" fillId="0" borderId="0" xfId="0" applyFont="1" applyBorder="1" applyAlignment="1">
      <alignment horizontal="left"/>
    </xf>
    <xf numFmtId="0" fontId="4" fillId="0" borderId="2" xfId="0" applyFont="1" applyBorder="1" applyAlignment="1">
      <alignment horizontal="center" vertical="top" wrapText="1"/>
    </xf>
    <xf numFmtId="0" fontId="4" fillId="0" borderId="2" xfId="0" applyFont="1" applyBorder="1" applyAlignment="1">
      <alignment horizontal="center" vertical="top"/>
    </xf>
    <xf numFmtId="0" fontId="4" fillId="0" borderId="2" xfId="0" applyFont="1" applyBorder="1" applyAlignment="1">
      <alignment horizontal="left"/>
    </xf>
    <xf numFmtId="0" fontId="17" fillId="0" borderId="2" xfId="0" applyFont="1" applyBorder="1" applyAlignment="1">
      <alignment horizontal="center"/>
    </xf>
    <xf numFmtId="0" fontId="4" fillId="0" borderId="2" xfId="0" applyFont="1" applyBorder="1" applyAlignment="1">
      <alignment horizontal="center" vertical="center" wrapText="1"/>
    </xf>
    <xf numFmtId="0" fontId="67" fillId="2" borderId="0" xfId="0" applyFont="1" applyFill="1"/>
    <xf numFmtId="0" fontId="68" fillId="0" borderId="2" xfId="0" applyFont="1" applyFill="1" applyBorder="1"/>
    <xf numFmtId="0" fontId="65" fillId="0" borderId="2" xfId="0" applyFont="1" applyFill="1" applyBorder="1" applyAlignment="1">
      <alignment horizontal="right"/>
    </xf>
    <xf numFmtId="0" fontId="15" fillId="0" borderId="2" xfId="0" applyFont="1" applyBorder="1" applyAlignment="1">
      <alignment horizontal="right"/>
    </xf>
    <xf numFmtId="2" fontId="15" fillId="0" borderId="2" xfId="0" applyNumberFormat="1" applyFont="1" applyBorder="1" applyAlignment="1">
      <alignment horizontal="right"/>
    </xf>
    <xf numFmtId="0" fontId="17" fillId="0" borderId="2" xfId="0" applyFont="1" applyBorder="1" applyAlignment="1">
      <alignment horizontal="right"/>
    </xf>
    <xf numFmtId="0" fontId="4" fillId="0" borderId="2" xfId="0" applyFont="1" applyBorder="1" applyAlignment="1">
      <alignment horizontal="left" vertical="center" wrapText="1"/>
    </xf>
    <xf numFmtId="0" fontId="15" fillId="0" borderId="2" xfId="3" applyFont="1" applyBorder="1"/>
    <xf numFmtId="0" fontId="17" fillId="0" borderId="2" xfId="3" applyFont="1" applyBorder="1"/>
    <xf numFmtId="0" fontId="68" fillId="0" borderId="2" xfId="3" applyFont="1" applyFill="1" applyBorder="1"/>
    <xf numFmtId="0" fontId="9" fillId="0" borderId="4" xfId="0" applyFont="1" applyBorder="1"/>
    <xf numFmtId="0" fontId="17" fillId="0" borderId="2" xfId="0" applyFont="1" applyBorder="1"/>
    <xf numFmtId="0" fontId="15" fillId="0" borderId="2" xfId="4" applyFont="1" applyBorder="1"/>
    <xf numFmtId="0" fontId="63" fillId="0" borderId="2" xfId="3" applyNumberFormat="1" applyFont="1" applyBorder="1"/>
    <xf numFmtId="0" fontId="63" fillId="0" borderId="2" xfId="3" applyFont="1" applyBorder="1"/>
    <xf numFmtId="1" fontId="63" fillId="0" borderId="2" xfId="3" applyNumberFormat="1" applyFont="1" applyBorder="1"/>
    <xf numFmtId="1" fontId="15" fillId="0" borderId="2" xfId="3" applyNumberFormat="1" applyFont="1" applyBorder="1"/>
    <xf numFmtId="1" fontId="17" fillId="2" borderId="2" xfId="3" applyNumberFormat="1" applyFont="1" applyFill="1" applyBorder="1" applyAlignment="1">
      <alignment wrapText="1"/>
    </xf>
    <xf numFmtId="1" fontId="69" fillId="0" borderId="2" xfId="3" applyNumberFormat="1" applyFont="1" applyBorder="1"/>
    <xf numFmtId="0" fontId="15" fillId="0" borderId="2" xfId="2" applyFont="1" applyBorder="1"/>
    <xf numFmtId="0" fontId="15" fillId="2" borderId="2" xfId="3" applyFont="1" applyFill="1" applyBorder="1"/>
    <xf numFmtId="0" fontId="15" fillId="2" borderId="2" xfId="2" applyFont="1" applyFill="1" applyBorder="1"/>
    <xf numFmtId="0" fontId="17" fillId="0" borderId="2" xfId="3" applyFont="1" applyBorder="1" applyAlignment="1">
      <alignment wrapText="1"/>
    </xf>
    <xf numFmtId="0" fontId="9" fillId="0" borderId="2" xfId="0" applyFont="1" applyBorder="1" applyAlignment="1">
      <alignment horizontal="right"/>
    </xf>
    <xf numFmtId="0" fontId="4" fillId="0" borderId="2" xfId="0" applyFont="1" applyBorder="1" applyAlignment="1">
      <alignment horizontal="right"/>
    </xf>
    <xf numFmtId="2" fontId="0" fillId="0" borderId="2" xfId="0" applyNumberFormat="1" applyBorder="1"/>
    <xf numFmtId="2" fontId="9" fillId="0" borderId="2" xfId="0" applyNumberFormat="1" applyFont="1" applyBorder="1"/>
    <xf numFmtId="2" fontId="9" fillId="0" borderId="2" xfId="0" applyNumberFormat="1" applyFont="1" applyBorder="1" applyAlignment="1">
      <alignment horizontal="right"/>
    </xf>
    <xf numFmtId="2" fontId="0" fillId="0" borderId="2" xfId="0" applyNumberFormat="1" applyBorder="1" applyAlignment="1">
      <alignment horizontal="right"/>
    </xf>
    <xf numFmtId="2" fontId="9" fillId="0" borderId="2" xfId="0" applyNumberFormat="1" applyFont="1" applyBorder="1" applyAlignment="1"/>
    <xf numFmtId="0" fontId="9" fillId="0" borderId="2" xfId="0" applyFont="1" applyBorder="1" applyAlignment="1"/>
    <xf numFmtId="2" fontId="4" fillId="0" borderId="2" xfId="0" applyNumberFormat="1" applyFont="1" applyBorder="1"/>
    <xf numFmtId="2" fontId="4" fillId="0" borderId="2" xfId="0" applyNumberFormat="1" applyFont="1" applyBorder="1" applyAlignment="1"/>
    <xf numFmtId="0" fontId="9" fillId="0" borderId="2" xfId="3" applyFont="1" applyBorder="1" applyAlignment="1">
      <alignment horizontal="left" vertical="center" wrapText="1"/>
    </xf>
    <xf numFmtId="2" fontId="15" fillId="0" borderId="2" xfId="5" applyNumberFormat="1" applyFont="1" applyBorder="1" applyAlignment="1">
      <alignment horizontal="right" vertical="top" wrapText="1"/>
    </xf>
    <xf numFmtId="0" fontId="15" fillId="0" borderId="2" xfId="5" applyFont="1" applyBorder="1" applyAlignment="1">
      <alignment horizontal="right" vertical="top" wrapText="1"/>
    </xf>
    <xf numFmtId="0" fontId="37"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0" fontId="63" fillId="0" borderId="2" xfId="3" applyFont="1" applyFill="1" applyBorder="1"/>
    <xf numFmtId="0" fontId="63" fillId="0" borderId="2" xfId="3" applyFont="1" applyFill="1" applyBorder="1" applyAlignment="1">
      <alignment horizontal="right"/>
    </xf>
    <xf numFmtId="1" fontId="15" fillId="0" borderId="2" xfId="0" applyNumberFormat="1" applyFont="1" applyBorder="1"/>
    <xf numFmtId="1" fontId="17" fillId="0" borderId="2" xfId="0" applyNumberFormat="1" applyFont="1" applyBorder="1"/>
    <xf numFmtId="165" fontId="0" fillId="0" borderId="2" xfId="0" applyNumberFormat="1" applyBorder="1"/>
    <xf numFmtId="165" fontId="4" fillId="0" borderId="2" xfId="0" applyNumberFormat="1" applyFont="1" applyBorder="1"/>
    <xf numFmtId="165" fontId="0" fillId="0" borderId="2" xfId="0" applyNumberFormat="1" applyBorder="1" applyAlignment="1">
      <alignment wrapText="1"/>
    </xf>
    <xf numFmtId="165" fontId="9" fillId="0" borderId="2" xfId="0" applyNumberFormat="1" applyFont="1" applyBorder="1"/>
    <xf numFmtId="165" fontId="4" fillId="0" borderId="2" xfId="0" applyNumberFormat="1" applyFont="1" applyBorder="1" applyAlignment="1">
      <alignment wrapText="1"/>
    </xf>
    <xf numFmtId="0" fontId="4" fillId="0" borderId="2" xfId="0" applyFont="1" applyBorder="1" applyAlignment="1">
      <alignment horizontal="center" vertical="top" wrapText="1"/>
    </xf>
    <xf numFmtId="0" fontId="4" fillId="0" borderId="0" xfId="0" applyFont="1" applyAlignment="1">
      <alignment horizontal="center"/>
    </xf>
    <xf numFmtId="0" fontId="9" fillId="0" borderId="2" xfId="0" applyFont="1" applyBorder="1" applyAlignment="1">
      <alignment horizontal="center"/>
    </xf>
    <xf numFmtId="0" fontId="9" fillId="0" borderId="0" xfId="0" applyFont="1"/>
    <xf numFmtId="2" fontId="9" fillId="0" borderId="2" xfId="1" applyNumberFormat="1" applyFont="1" applyBorder="1"/>
    <xf numFmtId="2" fontId="9" fillId="0" borderId="2" xfId="1" applyNumberFormat="1" applyFont="1" applyBorder="1" applyAlignment="1">
      <alignment horizontal="right"/>
    </xf>
    <xf numFmtId="2" fontId="9" fillId="2" borderId="2" xfId="1" applyNumberFormat="1" applyFont="1" applyFill="1" applyBorder="1" applyAlignment="1">
      <alignment horizontal="right"/>
    </xf>
    <xf numFmtId="2" fontId="4" fillId="0" borderId="2" xfId="0" applyNumberFormat="1" applyFont="1" applyBorder="1" applyAlignment="1">
      <alignment horizontal="center"/>
    </xf>
    <xf numFmtId="0" fontId="4" fillId="0" borderId="2" xfId="0" applyFont="1" applyBorder="1" applyAlignment="1">
      <alignment horizontal="center"/>
    </xf>
    <xf numFmtId="0" fontId="4" fillId="0" borderId="0" xfId="0" applyFont="1" applyAlignment="1">
      <alignment horizontal="right" vertical="top" wrapText="1"/>
    </xf>
    <xf numFmtId="0" fontId="4" fillId="0" borderId="0" xfId="0" applyFont="1" applyAlignment="1">
      <alignment vertical="top" wrapText="1"/>
    </xf>
    <xf numFmtId="0" fontId="8" fillId="0" borderId="0" xfId="0" applyFont="1" applyAlignment="1">
      <alignment vertical="top" wrapText="1"/>
    </xf>
    <xf numFmtId="0" fontId="9" fillId="0" borderId="0" xfId="0" applyFont="1"/>
    <xf numFmtId="0" fontId="4" fillId="2" borderId="2" xfId="0" applyFont="1" applyFill="1" applyBorder="1" applyAlignment="1">
      <alignment horizontal="center" vertical="top" wrapText="1"/>
    </xf>
    <xf numFmtId="2" fontId="68" fillId="0" borderId="2" xfId="0" applyNumberFormat="1" applyFont="1" applyBorder="1"/>
    <xf numFmtId="2" fontId="0" fillId="0" borderId="5" xfId="0" applyNumberFormat="1" applyBorder="1"/>
    <xf numFmtId="2" fontId="4" fillId="0" borderId="2" xfId="0" applyNumberFormat="1" applyFont="1" applyBorder="1" applyAlignment="1">
      <alignment horizontal="right"/>
    </xf>
    <xf numFmtId="0" fontId="10" fillId="0" borderId="0" xfId="0" applyFont="1" applyAlignment="1">
      <alignment horizontal="center"/>
    </xf>
    <xf numFmtId="2" fontId="9" fillId="0" borderId="0" xfId="0" applyNumberFormat="1" applyFont="1"/>
    <xf numFmtId="0" fontId="4" fillId="0" borderId="2" xfId="1" applyFont="1" applyBorder="1" applyAlignment="1">
      <alignment horizontal="left" vertical="center" wrapText="1"/>
    </xf>
    <xf numFmtId="0" fontId="4" fillId="0" borderId="2" xfId="1" applyFont="1" applyBorder="1" applyAlignment="1">
      <alignment horizontal="right" vertical="center"/>
    </xf>
    <xf numFmtId="0" fontId="4" fillId="0" borderId="2" xfId="1" applyFont="1" applyBorder="1" applyAlignment="1">
      <alignment horizontal="left" wrapText="1"/>
    </xf>
    <xf numFmtId="0" fontId="9" fillId="0" borderId="2" xfId="1" applyFont="1" applyBorder="1" applyAlignment="1">
      <alignment wrapText="1"/>
    </xf>
    <xf numFmtId="0" fontId="9" fillId="0" borderId="2" xfId="1" applyFont="1" applyBorder="1" applyAlignment="1">
      <alignment horizontal="left" wrapText="1"/>
    </xf>
    <xf numFmtId="0" fontId="9" fillId="0" borderId="2" xfId="1" applyFont="1" applyBorder="1" applyAlignment="1">
      <alignment vertical="top" wrapText="1"/>
    </xf>
    <xf numFmtId="0" fontId="3" fillId="0" borderId="2" xfId="7" applyBorder="1"/>
    <xf numFmtId="2" fontId="3" fillId="0" borderId="2" xfId="7" applyNumberFormat="1" applyBorder="1"/>
    <xf numFmtId="0" fontId="50" fillId="0" borderId="2" xfId="7" applyFont="1" applyBorder="1"/>
    <xf numFmtId="2" fontId="50" fillId="0" borderId="2" xfId="7" applyNumberFormat="1" applyFont="1" applyBorder="1"/>
    <xf numFmtId="0" fontId="0" fillId="0" borderId="2" xfId="0" applyNumberFormat="1" applyBorder="1"/>
    <xf numFmtId="1" fontId="9" fillId="0" borderId="2" xfId="0" applyNumberFormat="1" applyFont="1" applyBorder="1" applyAlignment="1">
      <alignment wrapText="1"/>
    </xf>
    <xf numFmtId="0" fontId="0" fillId="0" borderId="2" xfId="0" applyBorder="1" applyAlignment="1">
      <alignment horizontal="right"/>
    </xf>
    <xf numFmtId="1" fontId="4" fillId="0" borderId="2" xfId="0" applyNumberFormat="1" applyFont="1" applyBorder="1" applyAlignment="1">
      <alignment wrapText="1"/>
    </xf>
    <xf numFmtId="1" fontId="0" fillId="0" borderId="2" xfId="0" applyNumberFormat="1" applyBorder="1" applyAlignment="1">
      <alignment wrapText="1"/>
    </xf>
    <xf numFmtId="2" fontId="0" fillId="0" borderId="2" xfId="0" applyNumberFormat="1" applyBorder="1" applyAlignment="1">
      <alignment wrapText="1"/>
    </xf>
    <xf numFmtId="0" fontId="0" fillId="0" borderId="2" xfId="0" applyBorder="1" applyAlignment="1">
      <alignment wrapText="1"/>
    </xf>
    <xf numFmtId="0" fontId="4" fillId="0" borderId="2" xfId="0" applyFont="1" applyBorder="1" applyAlignment="1">
      <alignment wrapText="1"/>
    </xf>
    <xf numFmtId="1" fontId="0" fillId="0" borderId="2" xfId="0" applyNumberFormat="1" applyBorder="1" applyAlignment="1">
      <alignment horizontal="center"/>
    </xf>
    <xf numFmtId="2" fontId="0" fillId="0" borderId="2" xfId="0" applyNumberFormat="1" applyBorder="1" applyAlignment="1">
      <alignment horizontal="center"/>
    </xf>
    <xf numFmtId="2" fontId="3" fillId="0" borderId="2" xfId="1" applyNumberFormat="1" applyFont="1" applyBorder="1"/>
    <xf numFmtId="2" fontId="4" fillId="0" borderId="2" xfId="0" applyNumberFormat="1" applyFont="1" applyBorder="1" applyAlignment="1">
      <alignment wrapText="1"/>
    </xf>
    <xf numFmtId="1" fontId="4" fillId="0" borderId="2" xfId="0" applyNumberFormat="1" applyFont="1" applyBorder="1" applyAlignment="1">
      <alignment horizontal="center"/>
    </xf>
    <xf numFmtId="2" fontId="50" fillId="0" borderId="2" xfId="1" applyNumberFormat="1" applyFont="1" applyBorder="1"/>
    <xf numFmtId="0" fontId="68" fillId="0" borderId="2" xfId="0" applyFont="1" applyBorder="1" applyAlignment="1">
      <alignment vertical="center" wrapText="1"/>
    </xf>
    <xf numFmtId="0" fontId="4" fillId="0" borderId="0" xfId="1" applyFont="1" applyAlignment="1">
      <alignment horizontal="right" vertical="top"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0" fontId="38" fillId="0" borderId="2" xfId="0" quotePrefix="1" applyFont="1" applyBorder="1" applyAlignment="1">
      <alignment horizontal="center" vertical="center" wrapText="1"/>
    </xf>
    <xf numFmtId="0" fontId="0" fillId="0" borderId="0" xfId="0" applyBorder="1" applyAlignment="1">
      <alignment vertical="center"/>
    </xf>
    <xf numFmtId="0" fontId="70" fillId="0" borderId="2" xfId="6" applyFont="1" applyBorder="1" applyAlignment="1" applyProtection="1">
      <alignment vertical="center" wrapText="1"/>
    </xf>
    <xf numFmtId="1" fontId="9" fillId="2" borderId="2" xfId="0" applyNumberFormat="1" applyFont="1" applyFill="1" applyBorder="1"/>
    <xf numFmtId="165" fontId="9" fillId="2" borderId="2" xfId="0" applyNumberFormat="1" applyFont="1" applyFill="1" applyBorder="1"/>
    <xf numFmtId="2" fontId="9" fillId="2" borderId="2" xfId="0" applyNumberFormat="1" applyFont="1" applyFill="1" applyBorder="1"/>
    <xf numFmtId="165" fontId="9" fillId="2" borderId="0" xfId="0" applyNumberFormat="1" applyFont="1" applyFill="1"/>
    <xf numFmtId="0" fontId="9" fillId="0" borderId="2" xfId="0" applyFont="1" applyBorder="1" applyAlignment="1">
      <alignment horizontal="center"/>
    </xf>
    <xf numFmtId="0" fontId="4" fillId="0" borderId="2" xfId="0" applyFont="1" applyBorder="1" applyAlignment="1">
      <alignment horizontal="center" vertical="top" wrapText="1"/>
    </xf>
    <xf numFmtId="0" fontId="4" fillId="0" borderId="2" xfId="0" applyFont="1" applyBorder="1" applyAlignment="1">
      <alignment horizontal="center" vertical="center" wrapText="1"/>
    </xf>
    <xf numFmtId="0" fontId="9" fillId="0" borderId="0" xfId="0" applyFont="1"/>
    <xf numFmtId="0" fontId="0" fillId="0" borderId="0" xfId="0" applyAlignment="1">
      <alignment wrapText="1"/>
    </xf>
    <xf numFmtId="1" fontId="15" fillId="2" borderId="2" xfId="0" applyNumberFormat="1" applyFont="1" applyFill="1" applyBorder="1" applyAlignment="1">
      <alignment wrapText="1"/>
    </xf>
    <xf numFmtId="1" fontId="15" fillId="0" borderId="2" xfId="0" applyNumberFormat="1" applyFont="1" applyBorder="1" applyAlignment="1">
      <alignment wrapText="1"/>
    </xf>
    <xf numFmtId="1" fontId="17" fillId="0" borderId="2" xfId="3" applyNumberFormat="1" applyFont="1" applyBorder="1"/>
    <xf numFmtId="1" fontId="17" fillId="0" borderId="2" xfId="3" applyNumberFormat="1" applyFont="1" applyBorder="1" applyAlignment="1">
      <alignment wrapText="1"/>
    </xf>
    <xf numFmtId="2" fontId="9" fillId="0" borderId="2" xfId="4" applyNumberFormat="1" applyBorder="1"/>
    <xf numFmtId="2" fontId="4" fillId="0" borderId="2" xfId="4" applyNumberFormat="1" applyFont="1" applyBorder="1"/>
    <xf numFmtId="0" fontId="4" fillId="0" borderId="2" xfId="0" applyFont="1" applyBorder="1" applyAlignment="1">
      <alignment horizontal="center"/>
    </xf>
    <xf numFmtId="0" fontId="36" fillId="0" borderId="2" xfId="0" quotePrefix="1" applyFont="1" applyBorder="1" applyAlignment="1">
      <alignment horizontal="right" vertical="top" wrapText="1"/>
    </xf>
    <xf numFmtId="0" fontId="36" fillId="0" borderId="5" xfId="0" quotePrefix="1" applyFont="1" applyBorder="1" applyAlignment="1">
      <alignment horizontal="right" vertical="top" wrapText="1"/>
    </xf>
    <xf numFmtId="0" fontId="47" fillId="0" borderId="2" xfId="0" quotePrefix="1" applyFont="1" applyBorder="1" applyAlignment="1">
      <alignment horizontal="right" vertical="top" wrapText="1"/>
    </xf>
    <xf numFmtId="0" fontId="2" fillId="0" borderId="2" xfId="0" applyFont="1" applyBorder="1" applyAlignment="1">
      <alignment horizontal="right"/>
    </xf>
    <xf numFmtId="0" fontId="0" fillId="2" borderId="5" xfId="0" applyFill="1" applyBorder="1" applyAlignment="1">
      <alignment wrapText="1"/>
    </xf>
    <xf numFmtId="0" fontId="9" fillId="2" borderId="5" xfId="0" applyFont="1" applyFill="1" applyBorder="1" applyAlignment="1">
      <alignment wrapText="1"/>
    </xf>
    <xf numFmtId="0" fontId="0" fillId="0" borderId="5" xfId="0" applyBorder="1" applyAlignment="1">
      <alignment wrapText="1"/>
    </xf>
    <xf numFmtId="0" fontId="72" fillId="4" borderId="2" xfId="0" applyFont="1" applyFill="1" applyBorder="1" applyAlignment="1">
      <alignment horizontal="center" vertical="center" wrapText="1"/>
    </xf>
    <xf numFmtId="0" fontId="51" fillId="0" borderId="0" xfId="0" applyFont="1" applyAlignment="1">
      <alignment horizontal="center" wrapText="1"/>
    </xf>
    <xf numFmtId="0" fontId="51" fillId="0" borderId="2" xfId="0" applyFont="1" applyBorder="1" applyAlignment="1">
      <alignment horizontal="center" wrapText="1"/>
    </xf>
    <xf numFmtId="0" fontId="36" fillId="0" borderId="0" xfId="0" applyFont="1" applyAlignment="1">
      <alignment wrapText="1"/>
    </xf>
    <xf numFmtId="0" fontId="37" fillId="0" borderId="0" xfId="0" applyFont="1" applyBorder="1" applyAlignment="1">
      <alignment wrapText="1"/>
    </xf>
    <xf numFmtId="0" fontId="9" fillId="2" borderId="2" xfId="0" applyFont="1" applyFill="1" applyBorder="1" applyAlignment="1">
      <alignment wrapText="1"/>
    </xf>
    <xf numFmtId="0" fontId="9" fillId="0" borderId="2" xfId="0" applyFont="1" applyBorder="1" applyAlignment="1">
      <alignment horizontal="center" wrapText="1"/>
    </xf>
    <xf numFmtId="0" fontId="9" fillId="0" borderId="0" xfId="0" applyFont="1" applyAlignment="1">
      <alignment wrapText="1"/>
    </xf>
    <xf numFmtId="0" fontId="9" fillId="0" borderId="2" xfId="0" applyFont="1" applyBorder="1" applyAlignment="1">
      <alignment vertical="center" wrapText="1"/>
    </xf>
    <xf numFmtId="0" fontId="0" fillId="2" borderId="2" xfId="0" applyFill="1" applyBorder="1" applyAlignment="1">
      <alignment wrapText="1"/>
    </xf>
    <xf numFmtId="0" fontId="37" fillId="0" borderId="2" xfId="0" applyFont="1" applyBorder="1" applyAlignment="1">
      <alignment horizontal="center" vertical="center" wrapText="1"/>
    </xf>
    <xf numFmtId="2" fontId="15" fillId="0" borderId="2" xfId="0" applyNumberFormat="1" applyFont="1" applyBorder="1"/>
    <xf numFmtId="0" fontId="63" fillId="0" borderId="2" xfId="0" applyFont="1" applyFill="1" applyBorder="1" applyAlignment="1">
      <alignment wrapText="1"/>
    </xf>
    <xf numFmtId="0" fontId="15" fillId="2" borderId="2" xfId="0" applyFont="1" applyFill="1" applyBorder="1"/>
    <xf numFmtId="0" fontId="17" fillId="0" borderId="2" xfId="0" applyFont="1" applyBorder="1" applyAlignment="1">
      <alignment horizontal="center"/>
    </xf>
    <xf numFmtId="0" fontId="17" fillId="0" borderId="0" xfId="0" applyFont="1" applyAlignment="1">
      <alignment vertical="top" wrapText="1"/>
    </xf>
    <xf numFmtId="0" fontId="9" fillId="0" borderId="2" xfId="3" applyFill="1" applyBorder="1"/>
    <xf numFmtId="1" fontId="9" fillId="0" borderId="0" xfId="0" applyNumberFormat="1" applyFont="1" applyBorder="1"/>
    <xf numFmtId="165" fontId="68" fillId="0" borderId="2" xfId="0" applyNumberFormat="1" applyFont="1" applyBorder="1" applyAlignment="1">
      <alignment wrapText="1"/>
    </xf>
    <xf numFmtId="165" fontId="65" fillId="0" borderId="2" xfId="0" applyNumberFormat="1" applyFont="1" applyBorder="1" applyAlignment="1">
      <alignment wrapText="1"/>
    </xf>
    <xf numFmtId="2" fontId="4" fillId="0" borderId="2" xfId="1" applyNumberFormat="1" applyFont="1" applyBorder="1"/>
    <xf numFmtId="2" fontId="4" fillId="0" borderId="2" xfId="1" applyNumberFormat="1" applyFont="1" applyBorder="1" applyAlignment="1">
      <alignment horizontal="right"/>
    </xf>
    <xf numFmtId="2" fontId="4" fillId="2" borderId="2" xfId="1" applyNumberFormat="1" applyFont="1" applyFill="1" applyBorder="1" applyAlignment="1">
      <alignment horizontal="right"/>
    </xf>
    <xf numFmtId="0" fontId="9" fillId="0" borderId="2" xfId="0" applyFont="1" applyBorder="1" applyAlignment="1">
      <alignment horizontal="center"/>
    </xf>
    <xf numFmtId="2" fontId="65" fillId="0" borderId="2" xfId="0" applyNumberFormat="1" applyFont="1" applyBorder="1"/>
    <xf numFmtId="2" fontId="4" fillId="0" borderId="0" xfId="0" applyNumberFormat="1" applyFont="1" applyBorder="1"/>
    <xf numFmtId="2" fontId="9" fillId="0" borderId="0" xfId="0" applyNumberFormat="1" applyFont="1" applyBorder="1"/>
    <xf numFmtId="0" fontId="47" fillId="0" borderId="2" xfId="0" applyFont="1" applyBorder="1" applyAlignment="1">
      <alignment horizontal="right" vertical="top" wrapText="1"/>
    </xf>
    <xf numFmtId="0" fontId="47" fillId="0" borderId="5" xfId="0" applyFont="1" applyBorder="1" applyAlignment="1">
      <alignment horizontal="center" vertical="top" wrapText="1"/>
    </xf>
    <xf numFmtId="0" fontId="73" fillId="0" borderId="2" xfId="0" applyFont="1" applyBorder="1" applyAlignment="1">
      <alignment horizontal="center" wrapText="1"/>
    </xf>
    <xf numFmtId="0" fontId="47" fillId="0" borderId="5" xfId="0" quotePrefix="1" applyFont="1" applyBorder="1" applyAlignment="1">
      <alignment horizontal="center" vertical="top" wrapText="1"/>
    </xf>
    <xf numFmtId="0" fontId="9" fillId="2" borderId="5" xfId="0" applyFont="1" applyFill="1" applyBorder="1" applyAlignment="1">
      <alignment horizontal="center" wrapText="1"/>
    </xf>
    <xf numFmtId="0" fontId="0" fillId="2" borderId="5" xfId="0" applyFill="1" applyBorder="1" applyAlignment="1">
      <alignment horizontal="center" wrapText="1"/>
    </xf>
    <xf numFmtId="0" fontId="0" fillId="0" borderId="2" xfId="0" applyBorder="1" applyAlignment="1">
      <alignment horizontal="center" wrapText="1"/>
    </xf>
    <xf numFmtId="1" fontId="21" fillId="0" borderId="2" xfId="1" applyNumberFormat="1" applyFont="1" applyBorder="1" applyAlignment="1">
      <alignment wrapText="1"/>
    </xf>
    <xf numFmtId="0" fontId="15" fillId="0" borderId="8" xfId="0" applyFont="1" applyBorder="1"/>
    <xf numFmtId="1" fontId="15" fillId="0" borderId="6" xfId="0" applyNumberFormat="1" applyFont="1" applyBorder="1"/>
    <xf numFmtId="0" fontId="15" fillId="0" borderId="6" xfId="0" applyFont="1" applyBorder="1"/>
    <xf numFmtId="0" fontId="17" fillId="0" borderId="8" xfId="0" applyFont="1" applyBorder="1"/>
    <xf numFmtId="1" fontId="17" fillId="0" borderId="6" xfId="0" applyNumberFormat="1" applyFont="1" applyBorder="1"/>
    <xf numFmtId="0" fontId="17" fillId="0" borderId="6" xfId="0" applyFont="1" applyBorder="1"/>
    <xf numFmtId="0" fontId="63" fillId="0" borderId="2" xfId="0" applyFont="1" applyFill="1" applyBorder="1"/>
    <xf numFmtId="0" fontId="69" fillId="0" borderId="2" xfId="0" applyFont="1" applyFill="1" applyBorder="1" applyAlignment="1">
      <alignment horizontal="right"/>
    </xf>
    <xf numFmtId="2" fontId="0" fillId="0" borderId="10" xfId="0" applyNumberFormat="1" applyFont="1" applyFill="1" applyBorder="1"/>
    <xf numFmtId="0" fontId="9" fillId="0" borderId="2" xfId="1" applyFont="1" applyBorder="1" applyAlignment="1">
      <alignment horizontal="center" vertical="center"/>
    </xf>
    <xf numFmtId="1" fontId="49" fillId="0" borderId="2" xfId="1" applyNumberFormat="1" applyBorder="1"/>
    <xf numFmtId="2" fontId="49" fillId="0" borderId="2" xfId="1" applyNumberFormat="1" applyBorder="1"/>
    <xf numFmtId="1" fontId="50" fillId="0" borderId="2" xfId="1" applyNumberFormat="1" applyFont="1" applyBorder="1"/>
    <xf numFmtId="0" fontId="50" fillId="0" borderId="0" xfId="1" applyFont="1"/>
    <xf numFmtId="0" fontId="4" fillId="0" borderId="2" xfId="0" applyFont="1" applyBorder="1" applyAlignment="1">
      <alignment horizontal="center"/>
    </xf>
    <xf numFmtId="0" fontId="17" fillId="0" borderId="2" xfId="0" applyFont="1" applyBorder="1" applyAlignment="1">
      <alignment horizontal="center"/>
    </xf>
    <xf numFmtId="1" fontId="9" fillId="0" borderId="0" xfId="0" applyNumberFormat="1" applyFont="1"/>
    <xf numFmtId="0" fontId="4" fillId="0" borderId="2" xfId="0" applyFont="1" applyBorder="1" applyAlignment="1">
      <alignment horizontal="center"/>
    </xf>
    <xf numFmtId="1" fontId="15" fillId="0" borderId="2" xfId="0" quotePrefix="1" applyNumberFormat="1" applyFont="1" applyBorder="1" applyAlignment="1">
      <alignment horizontal="right" vertical="top" wrapText="1"/>
    </xf>
    <xf numFmtId="0" fontId="14" fillId="0" borderId="0" xfId="0" applyFont="1" applyBorder="1" applyAlignment="1">
      <alignment vertical="center" wrapText="1"/>
    </xf>
    <xf numFmtId="0" fontId="9" fillId="0" borderId="2" xfId="0" applyFont="1" applyBorder="1" applyAlignment="1">
      <alignment horizontal="right" vertical="center"/>
    </xf>
    <xf numFmtId="0" fontId="4" fillId="0" borderId="21" xfId="0" applyFont="1" applyBorder="1" applyAlignment="1">
      <alignment horizontal="right" vertical="center"/>
    </xf>
    <xf numFmtId="0" fontId="9" fillId="2" borderId="2" xfId="0" applyFont="1" applyFill="1" applyBorder="1" applyAlignment="1">
      <alignment horizontal="right"/>
    </xf>
    <xf numFmtId="0" fontId="69" fillId="0" borderId="2" xfId="0" applyFont="1" applyFill="1" applyBorder="1" applyAlignment="1">
      <alignment wrapText="1"/>
    </xf>
    <xf numFmtId="0" fontId="17" fillId="2" borderId="2" xfId="0" applyFont="1" applyFill="1" applyBorder="1"/>
    <xf numFmtId="0" fontId="4" fillId="0" borderId="4" xfId="0" applyFont="1" applyBorder="1"/>
    <xf numFmtId="2" fontId="9" fillId="0" borderId="0" xfId="4" applyNumberFormat="1"/>
    <xf numFmtId="0" fontId="9" fillId="0" borderId="0" xfId="4" applyAlignment="1"/>
    <xf numFmtId="2" fontId="9" fillId="0" borderId="0" xfId="4" applyNumberFormat="1" applyFont="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0" borderId="1" xfId="0" applyFont="1" applyBorder="1" applyAlignment="1">
      <alignment horizontal="center" vertical="center" wrapText="1"/>
    </xf>
    <xf numFmtId="165" fontId="4" fillId="2" borderId="2" xfId="0" applyNumberFormat="1" applyFont="1" applyFill="1" applyBorder="1"/>
    <xf numFmtId="2" fontId="49" fillId="0" borderId="0" xfId="1" applyNumberFormat="1"/>
    <xf numFmtId="0" fontId="4" fillId="0" borderId="0" xfId="0" applyFont="1" applyAlignment="1">
      <alignment horizontal="center" vertical="top" wrapText="1"/>
    </xf>
    <xf numFmtId="0" fontId="4" fillId="0" borderId="0" xfId="0" applyFont="1" applyAlignment="1">
      <alignment horizontal="right" vertical="top" wrapText="1"/>
    </xf>
    <xf numFmtId="0" fontId="4" fillId="0" borderId="0" xfId="0" applyFont="1" applyAlignment="1">
      <alignment horizontal="center"/>
    </xf>
    <xf numFmtId="0" fontId="17" fillId="0" borderId="0" xfId="0" applyFont="1" applyAlignment="1">
      <alignment horizontal="center" vertical="top" wrapText="1"/>
    </xf>
    <xf numFmtId="0" fontId="15" fillId="0" borderId="0" xfId="5" applyFont="1" applyAlignment="1">
      <alignment horizontal="left"/>
    </xf>
    <xf numFmtId="0" fontId="4" fillId="0" borderId="0" xfId="1" applyFont="1" applyAlignment="1">
      <alignment horizontal="center" vertical="top" wrapText="1"/>
    </xf>
    <xf numFmtId="0" fontId="9" fillId="0" borderId="0" xfId="0" applyFont="1"/>
    <xf numFmtId="0" fontId="4" fillId="0" borderId="0" xfId="2" applyFont="1" applyAlignment="1">
      <alignment horizontal="center"/>
    </xf>
    <xf numFmtId="0" fontId="9" fillId="0" borderId="0" xfId="3" applyAlignment="1">
      <alignment horizontal="left"/>
    </xf>
    <xf numFmtId="0" fontId="4" fillId="2" borderId="0" xfId="0" applyFont="1" applyFill="1" applyAlignment="1">
      <alignment horizontal="right"/>
    </xf>
    <xf numFmtId="0" fontId="0" fillId="0" borderId="0" xfId="0" applyAlignment="1">
      <alignment wrapText="1"/>
    </xf>
    <xf numFmtId="0" fontId="9" fillId="0" borderId="0" xfId="3" applyFont="1"/>
    <xf numFmtId="0" fontId="4" fillId="0" borderId="0" xfId="3" applyFont="1" applyAlignment="1">
      <alignment horizontal="right" vertical="top" wrapText="1"/>
    </xf>
    <xf numFmtId="0" fontId="9" fillId="0" borderId="2" xfId="0" quotePrefix="1" applyFont="1" applyBorder="1" applyAlignment="1">
      <alignment vertical="top" wrapText="1"/>
    </xf>
    <xf numFmtId="1" fontId="36" fillId="0" borderId="2" xfId="0" quotePrefix="1" applyNumberFormat="1" applyFont="1" applyBorder="1" applyAlignment="1">
      <alignment horizontal="right" vertical="top" wrapText="1"/>
    </xf>
    <xf numFmtId="0" fontId="1" fillId="0" borderId="0" xfId="0" applyFont="1" applyAlignment="1">
      <alignment horizontal="right"/>
    </xf>
    <xf numFmtId="0" fontId="9" fillId="0" borderId="2" xfId="0" quotePrefix="1" applyFont="1" applyBorder="1" applyAlignment="1">
      <alignment horizontal="right" vertical="top" wrapText="1"/>
    </xf>
    <xf numFmtId="0" fontId="9" fillId="2" borderId="2" xfId="0" quotePrefix="1" applyFont="1" applyFill="1" applyBorder="1" applyAlignment="1">
      <alignment horizontal="right" vertical="top" wrapText="1"/>
    </xf>
    <xf numFmtId="0" fontId="4" fillId="0" borderId="2" xfId="0" quotePrefix="1" applyFont="1" applyBorder="1" applyAlignment="1">
      <alignment horizontal="right" vertical="top" wrapText="1"/>
    </xf>
    <xf numFmtId="0" fontId="4" fillId="2" borderId="2" xfId="0" quotePrefix="1" applyFont="1" applyFill="1" applyBorder="1" applyAlignment="1">
      <alignment horizontal="right" vertical="top" wrapText="1"/>
    </xf>
    <xf numFmtId="0" fontId="15" fillId="0" borderId="2" xfId="0" applyFont="1" applyBorder="1" applyAlignment="1">
      <alignment horizontal="right" vertical="top" wrapText="1"/>
    </xf>
    <xf numFmtId="0" fontId="4" fillId="0" borderId="0" xfId="5" applyFont="1" applyAlignment="1"/>
    <xf numFmtId="0" fontId="0" fillId="0" borderId="0" xfId="0" applyAlignment="1"/>
    <xf numFmtId="0" fontId="9" fillId="0" borderId="0" xfId="0" applyFont="1" applyAlignment="1"/>
    <xf numFmtId="0" fontId="9" fillId="0" borderId="0" xfId="3" applyAlignment="1"/>
    <xf numFmtId="0" fontId="4" fillId="2" borderId="0" xfId="0" applyFont="1" applyFill="1" applyAlignment="1"/>
    <xf numFmtId="0" fontId="9" fillId="2" borderId="0" xfId="0" applyFont="1" applyFill="1" applyAlignment="1"/>
    <xf numFmtId="0" fontId="8" fillId="0" borderId="0" xfId="4" applyFont="1" applyAlignment="1">
      <alignment vertical="top" wrapText="1"/>
    </xf>
    <xf numFmtId="0" fontId="4" fillId="0" borderId="0" xfId="3" applyFont="1" applyAlignment="1">
      <alignment vertical="top" wrapText="1"/>
    </xf>
    <xf numFmtId="0" fontId="38" fillId="0" borderId="9" xfId="0" quotePrefix="1" applyFont="1" applyBorder="1" applyAlignment="1">
      <alignment horizontal="center" vertical="center" wrapText="1"/>
    </xf>
    <xf numFmtId="0" fontId="38" fillId="0" borderId="6" xfId="0" quotePrefix="1" applyFont="1" applyBorder="1" applyAlignment="1">
      <alignment horizontal="center" vertical="center" wrapText="1"/>
    </xf>
    <xf numFmtId="0" fontId="38" fillId="0" borderId="1" xfId="0" quotePrefix="1" applyFont="1" applyBorder="1" applyAlignment="1">
      <alignment horizontal="center" vertical="center" wrapText="1"/>
    </xf>
    <xf numFmtId="0" fontId="38" fillId="0" borderId="10" xfId="0" quotePrefix="1" applyFont="1" applyBorder="1" applyAlignment="1">
      <alignment horizontal="center" vertical="center" wrapText="1"/>
    </xf>
    <xf numFmtId="0" fontId="38" fillId="0" borderId="5" xfId="0" quotePrefix="1" applyFont="1" applyBorder="1" applyAlignment="1">
      <alignment horizontal="center" vertical="center" wrapText="1"/>
    </xf>
    <xf numFmtId="0" fontId="38" fillId="0" borderId="3" xfId="0" quotePrefix="1" applyFont="1" applyBorder="1" applyAlignment="1">
      <alignment horizontal="center" vertical="center" wrapText="1"/>
    </xf>
    <xf numFmtId="0" fontId="37" fillId="0" borderId="2" xfId="0" applyFont="1" applyBorder="1" applyAlignment="1">
      <alignment horizontal="left" vertical="top" wrapText="1"/>
    </xf>
    <xf numFmtId="0" fontId="14" fillId="0" borderId="3" xfId="0" applyFont="1" applyBorder="1" applyAlignment="1">
      <alignment horizontal="left" vertical="center" wrapText="1"/>
    </xf>
    <xf numFmtId="0" fontId="17" fillId="0" borderId="0" xfId="0" applyFont="1" applyAlignment="1">
      <alignment horizontal="center"/>
    </xf>
    <xf numFmtId="0" fontId="43" fillId="0" borderId="0" xfId="0" applyFont="1" applyAlignment="1">
      <alignment horizontal="center" wrapText="1"/>
    </xf>
    <xf numFmtId="0" fontId="17" fillId="0" borderId="2" xfId="0" applyFont="1" applyBorder="1" applyAlignment="1">
      <alignment horizontal="center"/>
    </xf>
    <xf numFmtId="0" fontId="15" fillId="0" borderId="0" xfId="0" applyFont="1" applyBorder="1" applyAlignment="1">
      <alignment horizontal="left"/>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4" fillId="0" borderId="6" xfId="0" applyFont="1" applyBorder="1" applyAlignment="1">
      <alignment horizontal="center" vertical="top" wrapText="1"/>
    </xf>
    <xf numFmtId="0" fontId="9" fillId="0" borderId="5" xfId="0" applyFont="1" applyBorder="1" applyAlignment="1">
      <alignment horizontal="right"/>
    </xf>
    <xf numFmtId="0" fontId="9" fillId="0" borderId="6" xfId="0" applyFont="1" applyBorder="1" applyAlignment="1">
      <alignment horizontal="right"/>
    </xf>
    <xf numFmtId="0" fontId="19" fillId="0" borderId="5" xfId="0" quotePrefix="1" applyFont="1" applyBorder="1" applyAlignment="1">
      <alignment horizontal="center" vertical="top" wrapText="1"/>
    </xf>
    <xf numFmtId="0" fontId="19" fillId="0" borderId="6" xfId="0" quotePrefix="1" applyFont="1" applyBorder="1" applyAlignment="1">
      <alignment horizontal="center" vertical="top" wrapText="1"/>
    </xf>
    <xf numFmtId="0" fontId="4" fillId="0" borderId="5" xfId="0" applyFont="1" applyBorder="1" applyAlignment="1">
      <alignment horizontal="right"/>
    </xf>
    <xf numFmtId="0" fontId="4" fillId="0" borderId="6" xfId="0" applyFont="1" applyBorder="1" applyAlignment="1">
      <alignment horizontal="right"/>
    </xf>
    <xf numFmtId="0" fontId="4" fillId="0" borderId="0" xfId="0" applyFont="1" applyAlignment="1">
      <alignment horizontal="center"/>
    </xf>
    <xf numFmtId="0" fontId="4" fillId="0" borderId="0" xfId="0" applyFont="1" applyAlignment="1">
      <alignment horizontal="center" vertical="top" wrapText="1"/>
    </xf>
    <xf numFmtId="0" fontId="17" fillId="0" borderId="1" xfId="0" applyFont="1" applyBorder="1" applyAlignment="1">
      <alignment horizontal="center" vertical="top" wrapText="1"/>
    </xf>
    <xf numFmtId="0" fontId="17" fillId="0" borderId="3" xfId="0" applyFont="1" applyBorder="1" applyAlignment="1">
      <alignment horizontal="center" vertical="top" wrapText="1"/>
    </xf>
    <xf numFmtId="0" fontId="9" fillId="0" borderId="2" xfId="0" applyFont="1" applyBorder="1" applyAlignment="1">
      <alignment horizontal="center"/>
    </xf>
    <xf numFmtId="1" fontId="9" fillId="0" borderId="5" xfId="0" applyNumberFormat="1" applyFont="1" applyBorder="1" applyAlignment="1">
      <alignment horizontal="center"/>
    </xf>
    <xf numFmtId="1" fontId="9" fillId="0" borderId="6" xfId="0" applyNumberFormat="1"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4" fillId="0" borderId="0" xfId="0" applyFont="1" applyBorder="1" applyAlignment="1">
      <alignment horizontal="left" vertical="top" wrapText="1"/>
    </xf>
    <xf numFmtId="2" fontId="9" fillId="0" borderId="2" xfId="0" applyNumberFormat="1" applyFont="1" applyBorder="1" applyAlignment="1">
      <alignment horizontal="center"/>
    </xf>
    <xf numFmtId="2" fontId="4" fillId="0" borderId="2" xfId="0" applyNumberFormat="1" applyFont="1" applyBorder="1" applyAlignment="1">
      <alignment horizontal="center"/>
    </xf>
    <xf numFmtId="0" fontId="9" fillId="0" borderId="0" xfId="0" applyFont="1" applyBorder="1" applyAlignment="1">
      <alignment horizontal="center"/>
    </xf>
    <xf numFmtId="0" fontId="4" fillId="0" borderId="2" xfId="0" applyFont="1" applyBorder="1" applyAlignment="1">
      <alignment horizontal="center"/>
    </xf>
    <xf numFmtId="1" fontId="9" fillId="0" borderId="2" xfId="0" applyNumberFormat="1" applyFont="1" applyBorder="1" applyAlignment="1">
      <alignment horizontal="center"/>
    </xf>
    <xf numFmtId="1" fontId="4" fillId="0" borderId="2" xfId="0" applyNumberFormat="1" applyFont="1" applyBorder="1" applyAlignment="1">
      <alignment horizontal="center"/>
    </xf>
    <xf numFmtId="0" fontId="17" fillId="0" borderId="0" xfId="0" applyFont="1" applyBorder="1" applyAlignment="1">
      <alignment horizontal="left"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vertical="center"/>
    </xf>
    <xf numFmtId="0" fontId="4" fillId="0" borderId="0" xfId="0" applyFont="1" applyBorder="1" applyAlignment="1">
      <alignment horizontal="left"/>
    </xf>
    <xf numFmtId="0" fontId="4" fillId="0" borderId="2"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left" vertical="top" wrapText="1"/>
    </xf>
    <xf numFmtId="0" fontId="4" fillId="0" borderId="5" xfId="0" applyFont="1" applyBorder="1" applyAlignment="1">
      <alignment horizontal="left"/>
    </xf>
    <xf numFmtId="0" fontId="4" fillId="0" borderId="9" xfId="0" applyFont="1" applyBorder="1" applyAlignment="1">
      <alignment horizontal="left"/>
    </xf>
    <xf numFmtId="0" fontId="4" fillId="0" borderId="6" xfId="0" applyFont="1" applyBorder="1" applyAlignment="1">
      <alignment horizontal="left"/>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8" xfId="0" applyFont="1" applyBorder="1" applyAlignment="1">
      <alignment horizontal="center" vertical="top"/>
    </xf>
    <xf numFmtId="0" fontId="4" fillId="0" borderId="7" xfId="0" applyFont="1" applyBorder="1" applyAlignment="1">
      <alignment horizontal="center" vertical="top"/>
    </xf>
    <xf numFmtId="0" fontId="4" fillId="0" borderId="15" xfId="0" applyFont="1" applyBorder="1" applyAlignment="1">
      <alignment horizontal="center" vertical="top"/>
    </xf>
    <xf numFmtId="0" fontId="4" fillId="0" borderId="2" xfId="0" applyFont="1" applyBorder="1" applyAlignment="1">
      <alignment horizontal="left"/>
    </xf>
    <xf numFmtId="164" fontId="4" fillId="0" borderId="5" xfId="0" applyNumberFormat="1" applyFont="1" applyBorder="1" applyAlignment="1">
      <alignment horizontal="left"/>
    </xf>
    <xf numFmtId="164" fontId="4" fillId="0" borderId="9" xfId="0" applyNumberFormat="1" applyFont="1" applyBorder="1" applyAlignment="1">
      <alignment horizontal="left"/>
    </xf>
    <xf numFmtId="164" fontId="4" fillId="0" borderId="6" xfId="0" applyNumberFormat="1" applyFont="1" applyBorder="1" applyAlignment="1">
      <alignment horizontal="left"/>
    </xf>
    <xf numFmtId="0" fontId="19" fillId="0" borderId="2" xfId="0" quotePrefix="1" applyFont="1" applyBorder="1" applyAlignment="1">
      <alignment horizontal="center" vertical="top" wrapText="1"/>
    </xf>
    <xf numFmtId="0" fontId="16" fillId="0" borderId="0" xfId="0" applyFont="1" applyAlignment="1">
      <alignment horizontal="right"/>
    </xf>
    <xf numFmtId="0" fontId="8" fillId="0" borderId="0" xfId="0" applyFont="1" applyAlignment="1">
      <alignment horizontal="center"/>
    </xf>
    <xf numFmtId="0" fontId="13" fillId="0" borderId="0" xfId="0" applyFont="1" applyAlignment="1">
      <alignment horizontal="center"/>
    </xf>
    <xf numFmtId="0" fontId="7" fillId="0" borderId="0" xfId="0" applyFont="1" applyAlignment="1">
      <alignment horizontal="center"/>
    </xf>
    <xf numFmtId="0" fontId="4" fillId="0" borderId="0" xfId="0" applyFont="1" applyAlignment="1">
      <alignment horizontal="left"/>
    </xf>
    <xf numFmtId="0" fontId="4" fillId="0" borderId="2" xfId="0" applyFont="1" applyBorder="1" applyAlignment="1">
      <alignment horizontal="center" vertical="top"/>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center" vertical="center" wrapText="1"/>
    </xf>
    <xf numFmtId="0" fontId="19" fillId="0" borderId="9" xfId="0" quotePrefix="1" applyFont="1" applyBorder="1" applyAlignment="1">
      <alignment horizontal="center" vertical="top" wrapText="1"/>
    </xf>
    <xf numFmtId="2" fontId="9" fillId="0" borderId="5" xfId="0" applyNumberFormat="1" applyFont="1" applyBorder="1" applyAlignment="1">
      <alignment horizontal="center"/>
    </xf>
    <xf numFmtId="2" fontId="9" fillId="0" borderId="6" xfId="0" applyNumberFormat="1" applyFont="1" applyBorder="1" applyAlignment="1">
      <alignment horizontal="center"/>
    </xf>
    <xf numFmtId="0" fontId="17" fillId="0" borderId="0" xfId="0" applyFont="1" applyAlignment="1">
      <alignment horizontal="center" vertical="top"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7" fillId="0" borderId="2" xfId="0" applyFont="1" applyBorder="1" applyAlignment="1">
      <alignment horizontal="center" wrapText="1"/>
    </xf>
    <xf numFmtId="0" fontId="18" fillId="0" borderId="0" xfId="0" applyFont="1" applyAlignment="1">
      <alignment horizontal="center"/>
    </xf>
    <xf numFmtId="0" fontId="4" fillId="0" borderId="13" xfId="0" applyFont="1" applyBorder="1" applyAlignment="1">
      <alignment horizontal="left"/>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51" fillId="0" borderId="7" xfId="0" applyFont="1" applyBorder="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7" fillId="0" borderId="2" xfId="5" applyFont="1" applyBorder="1" applyAlignment="1">
      <alignment horizontal="center" vertical="top" wrapText="1"/>
    </xf>
    <xf numFmtId="0" fontId="17" fillId="0" borderId="12" xfId="5" applyFont="1" applyBorder="1" applyAlignment="1">
      <alignment horizontal="center" vertical="center" wrapText="1"/>
    </xf>
    <xf numFmtId="0" fontId="17" fillId="0" borderId="1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8" xfId="5" applyFont="1" applyBorder="1" applyAlignment="1">
      <alignment horizontal="center" vertical="center" wrapText="1"/>
    </xf>
    <xf numFmtId="0" fontId="17" fillId="0" borderId="7" xfId="5" applyFont="1" applyBorder="1" applyAlignment="1">
      <alignment horizontal="center" vertical="center" wrapText="1"/>
    </xf>
    <xf numFmtId="0" fontId="17" fillId="0" borderId="15" xfId="5" applyFont="1" applyBorder="1" applyAlignment="1">
      <alignment horizontal="center" vertical="center" wrapText="1"/>
    </xf>
    <xf numFmtId="0" fontId="17" fillId="0" borderId="1" xfId="5" applyFont="1" applyBorder="1" applyAlignment="1">
      <alignment horizontal="center" vertical="center" wrapText="1"/>
    </xf>
    <xf numFmtId="0" fontId="17" fillId="0" borderId="10" xfId="5" applyFont="1" applyBorder="1" applyAlignment="1">
      <alignment horizontal="center" vertical="center" wrapText="1"/>
    </xf>
    <xf numFmtId="0" fontId="17" fillId="0" borderId="3" xfId="5" applyFont="1" applyBorder="1" applyAlignment="1">
      <alignment horizontal="center" vertical="center" wrapText="1"/>
    </xf>
    <xf numFmtId="0" fontId="17" fillId="0" borderId="2" xfId="5" applyFont="1" applyBorder="1" applyAlignment="1">
      <alignment horizontal="center" vertical="center" wrapText="1"/>
    </xf>
    <xf numFmtId="0" fontId="17" fillId="0" borderId="12" xfId="5" applyFont="1" applyBorder="1" applyAlignment="1">
      <alignment horizontal="center" vertical="top" wrapText="1"/>
    </xf>
    <xf numFmtId="0" fontId="17" fillId="0" borderId="13" xfId="5" applyFont="1" applyBorder="1" applyAlignment="1">
      <alignment horizontal="center" vertical="top" wrapText="1"/>
    </xf>
    <xf numFmtId="0" fontId="17" fillId="0" borderId="14" xfId="5" applyFont="1" applyBorder="1" applyAlignment="1">
      <alignment horizontal="center" vertical="top" wrapText="1"/>
    </xf>
    <xf numFmtId="0" fontId="17" fillId="0" borderId="8" xfId="5" applyFont="1" applyBorder="1" applyAlignment="1">
      <alignment horizontal="center" vertical="top" wrapText="1"/>
    </xf>
    <xf numFmtId="0" fontId="17" fillId="0" borderId="7" xfId="5" applyFont="1" applyBorder="1" applyAlignment="1">
      <alignment horizontal="center" vertical="top" wrapText="1"/>
    </xf>
    <xf numFmtId="0" fontId="17" fillId="0" borderId="15" xfId="5" applyFont="1" applyBorder="1" applyAlignment="1">
      <alignment horizontal="center" vertical="top" wrapText="1"/>
    </xf>
    <xf numFmtId="0" fontId="13" fillId="0" borderId="0" xfId="3" applyFont="1" applyAlignment="1">
      <alignment horizontal="center"/>
    </xf>
    <xf numFmtId="0" fontId="7" fillId="0" borderId="0" xfId="3" applyFont="1" applyAlignment="1">
      <alignment horizontal="center"/>
    </xf>
    <xf numFmtId="0" fontId="28" fillId="0" borderId="0" xfId="3" applyFont="1" applyAlignment="1">
      <alignment horizontal="center"/>
    </xf>
    <xf numFmtId="0" fontId="33" fillId="0" borderId="0" xfId="3" applyFont="1" applyAlignment="1">
      <alignment horizontal="center"/>
    </xf>
    <xf numFmtId="0" fontId="4" fillId="0" borderId="0" xfId="5" applyFont="1" applyAlignment="1">
      <alignment horizontal="left"/>
    </xf>
    <xf numFmtId="0" fontId="19" fillId="0" borderId="7" xfId="5" applyFont="1" applyBorder="1" applyAlignment="1">
      <alignment horizontal="right"/>
    </xf>
    <xf numFmtId="0" fontId="14" fillId="0" borderId="5" xfId="5" applyFont="1" applyBorder="1" applyAlignment="1">
      <alignment horizontal="center" vertical="top" wrapText="1"/>
    </xf>
    <xf numFmtId="0" fontId="14" fillId="0" borderId="6" xfId="5" applyFont="1" applyBorder="1" applyAlignment="1">
      <alignment horizontal="center" vertical="top" wrapText="1"/>
    </xf>
    <xf numFmtId="0" fontId="15" fillId="0" borderId="0" xfId="5" applyFont="1" applyAlignment="1">
      <alignment horizontal="left"/>
    </xf>
    <xf numFmtId="0" fontId="15" fillId="0" borderId="13" xfId="5" applyFont="1" applyBorder="1" applyAlignment="1">
      <alignment horizontal="center" vertical="center" wrapText="1"/>
    </xf>
    <xf numFmtId="0" fontId="15" fillId="0" borderId="14" xfId="5" applyFont="1" applyBorder="1" applyAlignment="1">
      <alignment horizontal="center" vertical="center" wrapText="1"/>
    </xf>
    <xf numFmtId="0" fontId="15" fillId="0" borderId="0" xfId="5" applyFont="1" applyBorder="1" applyAlignment="1">
      <alignment horizontal="center" vertical="center" wrapText="1"/>
    </xf>
    <xf numFmtId="0" fontId="15" fillId="0" borderId="17" xfId="5" applyFont="1" applyBorder="1" applyAlignment="1">
      <alignment horizontal="center" vertical="center" wrapText="1"/>
    </xf>
    <xf numFmtId="0" fontId="15" fillId="0" borderId="7" xfId="5" applyFont="1" applyBorder="1" applyAlignment="1">
      <alignment horizontal="center" vertical="center" wrapText="1"/>
    </xf>
    <xf numFmtId="0" fontId="15" fillId="0" borderId="15" xfId="5" applyFont="1" applyBorder="1" applyAlignment="1">
      <alignment horizontal="center" vertical="center" wrapText="1"/>
    </xf>
    <xf numFmtId="0" fontId="15" fillId="0" borderId="1" xfId="5" applyFont="1" applyBorder="1" applyAlignment="1">
      <alignment horizontal="center" vertical="top" wrapText="1"/>
    </xf>
    <xf numFmtId="0" fontId="15" fillId="0" borderId="3" xfId="5" applyFont="1" applyBorder="1" applyAlignment="1">
      <alignment horizontal="center" vertical="top" wrapText="1"/>
    </xf>
    <xf numFmtId="0" fontId="19" fillId="0" borderId="7" xfId="0" applyFont="1" applyBorder="1" applyAlignment="1">
      <alignment horizontal="right"/>
    </xf>
    <xf numFmtId="0" fontId="61" fillId="2" borderId="0" xfId="0" applyFont="1" applyFill="1" applyBorder="1" applyAlignment="1">
      <alignment horizontal="left"/>
    </xf>
    <xf numFmtId="0" fontId="4" fillId="0" borderId="0" xfId="1" applyFont="1" applyAlignment="1">
      <alignment horizontal="center" vertical="top" wrapText="1"/>
    </xf>
    <xf numFmtId="0" fontId="60" fillId="0" borderId="0" xfId="0" applyFont="1" applyFill="1" applyBorder="1" applyAlignment="1">
      <alignment horizontal="left" vertical="center"/>
    </xf>
    <xf numFmtId="0" fontId="61" fillId="2" borderId="0" xfId="0" applyFont="1" applyFill="1" applyBorder="1" applyAlignment="1">
      <alignment horizontal="left" vertical="center" wrapText="1"/>
    </xf>
    <xf numFmtId="0" fontId="12" fillId="0" borderId="0" xfId="0" applyFont="1" applyAlignment="1">
      <alignment horizontal="right"/>
    </xf>
    <xf numFmtId="0" fontId="35" fillId="0" borderId="0" xfId="0" applyFont="1" applyAlignment="1">
      <alignment horizontal="center"/>
    </xf>
    <xf numFmtId="0" fontId="34" fillId="0" borderId="0" xfId="0" applyFont="1" applyAlignment="1">
      <alignment horizontal="center"/>
    </xf>
    <xf numFmtId="0" fontId="34" fillId="0" borderId="0" xfId="0" applyFont="1" applyAlignment="1">
      <alignment horizontal="center" wrapText="1"/>
    </xf>
    <xf numFmtId="0" fontId="37" fillId="0" borderId="2" xfId="0" applyFont="1" applyBorder="1" applyAlignment="1">
      <alignment horizontal="left"/>
    </xf>
    <xf numFmtId="0" fontId="6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0" fillId="0" borderId="0" xfId="0" applyAlignment="1">
      <alignment horizontal="center"/>
    </xf>
    <xf numFmtId="0" fontId="4" fillId="0" borderId="9" xfId="0" applyFont="1" applyBorder="1" applyAlignment="1">
      <alignment horizontal="center"/>
    </xf>
    <xf numFmtId="0" fontId="4" fillId="0" borderId="4" xfId="0" applyFont="1" applyBorder="1" applyAlignment="1">
      <alignment horizontal="center"/>
    </xf>
    <xf numFmtId="0" fontId="15" fillId="0" borderId="18" xfId="0" applyFont="1" applyBorder="1" applyAlignment="1">
      <alignment horizontal="center" vertic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15" xfId="0" applyFont="1" applyBorder="1" applyAlignment="1">
      <alignment horizontal="center" vertical="center"/>
    </xf>
    <xf numFmtId="0" fontId="19" fillId="0" borderId="0" xfId="0" applyFont="1" applyBorder="1" applyAlignment="1">
      <alignment horizontal="right"/>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5" fillId="0" borderId="0" xfId="0" applyFont="1" applyAlignment="1">
      <alignment horizontal="center"/>
    </xf>
    <xf numFmtId="0" fontId="14" fillId="0" borderId="0" xfId="0" applyFont="1" applyAlignment="1">
      <alignment horizontal="center"/>
    </xf>
    <xf numFmtId="0" fontId="7" fillId="0" borderId="0" xfId="0" applyFont="1" applyAlignment="1">
      <alignment horizont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8" fillId="0" borderId="0" xfId="0" applyFont="1" applyBorder="1" applyAlignment="1">
      <alignment horizontal="left"/>
    </xf>
    <xf numFmtId="0" fontId="9" fillId="0" borderId="0" xfId="0" applyFont="1"/>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16" fillId="0" borderId="0" xfId="0" applyFont="1" applyAlignment="1">
      <alignment horizontal="left"/>
    </xf>
    <xf numFmtId="0" fontId="4" fillId="0" borderId="0" xfId="0" applyFont="1" applyBorder="1" applyAlignment="1">
      <alignment horizontal="right"/>
    </xf>
    <xf numFmtId="0" fontId="6" fillId="0" borderId="0" xfId="0" applyFont="1" applyAlignment="1">
      <alignment horizontal="center"/>
    </xf>
    <xf numFmtId="0" fontId="8" fillId="0" borderId="0" xfId="1" applyFont="1" applyAlignment="1">
      <alignment horizontal="center"/>
    </xf>
    <xf numFmtId="0" fontId="13" fillId="0" borderId="0" xfId="1" applyFont="1" applyAlignment="1">
      <alignment horizontal="center"/>
    </xf>
    <xf numFmtId="0" fontId="4" fillId="0" borderId="2" xfId="1" applyFont="1" applyBorder="1" applyAlignment="1">
      <alignment horizontal="center" vertical="top" wrapText="1"/>
    </xf>
    <xf numFmtId="0" fontId="4" fillId="2" borderId="1"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3" xfId="1" applyFont="1" applyFill="1" applyBorder="1" applyAlignment="1">
      <alignment horizontal="center" vertical="top" wrapText="1"/>
    </xf>
    <xf numFmtId="0" fontId="10" fillId="0" borderId="0" xfId="1" applyFont="1" applyBorder="1" applyAlignment="1">
      <alignment horizontal="left"/>
    </xf>
    <xf numFmtId="0" fontId="4" fillId="0" borderId="1" xfId="1" applyFont="1" applyBorder="1" applyAlignment="1">
      <alignment horizontal="center" vertical="top" wrapText="1"/>
    </xf>
    <xf numFmtId="0" fontId="4" fillId="0" borderId="10" xfId="1" applyFont="1" applyBorder="1" applyAlignment="1">
      <alignment horizontal="center" vertical="top" wrapText="1"/>
    </xf>
    <xf numFmtId="0" fontId="4" fillId="0" borderId="3" xfId="1" applyFont="1" applyBorder="1" applyAlignment="1">
      <alignment horizontal="center" vertical="top" wrapText="1"/>
    </xf>
    <xf numFmtId="0" fontId="4" fillId="0" borderId="2" xfId="1" applyFont="1" applyBorder="1" applyAlignment="1">
      <alignment horizontal="center" vertical="center" wrapText="1"/>
    </xf>
    <xf numFmtId="0" fontId="15" fillId="0" borderId="1" xfId="1" applyFont="1" applyBorder="1" applyAlignment="1">
      <alignment horizontal="center" vertical="center"/>
    </xf>
    <xf numFmtId="0" fontId="15" fillId="0" borderId="10" xfId="1" applyFont="1" applyBorder="1" applyAlignment="1">
      <alignment horizontal="center" vertical="center"/>
    </xf>
    <xf numFmtId="0" fontId="15" fillId="0" borderId="3" xfId="1" applyFont="1" applyBorder="1" applyAlignment="1">
      <alignment horizontal="center" vertical="center"/>
    </xf>
    <xf numFmtId="0" fontId="9" fillId="0" borderId="0" xfId="0" applyFont="1" applyAlignment="1">
      <alignment horizontal="center"/>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9" fillId="0" borderId="0" xfId="0" applyFont="1" applyBorder="1" applyAlignment="1">
      <alignment horizontal="left" vertical="top" wrapText="1"/>
    </xf>
    <xf numFmtId="0" fontId="4" fillId="0" borderId="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5" xfId="0" applyFont="1" applyBorder="1" applyAlignment="1">
      <alignment horizontal="center" vertical="top"/>
    </xf>
    <xf numFmtId="0" fontId="4" fillId="0" borderId="9" xfId="0" applyFont="1" applyBorder="1" applyAlignment="1">
      <alignment horizontal="center" vertical="top"/>
    </xf>
    <xf numFmtId="0" fontId="4" fillId="0" borderId="6" xfId="0" applyFont="1" applyBorder="1" applyAlignment="1">
      <alignment horizontal="center" vertical="top"/>
    </xf>
    <xf numFmtId="0" fontId="4" fillId="0" borderId="0" xfId="0" applyFont="1" applyAlignment="1">
      <alignment horizontal="right"/>
    </xf>
    <xf numFmtId="0" fontId="10" fillId="0" borderId="0" xfId="0" applyFont="1" applyAlignment="1">
      <alignment horizontal="center"/>
    </xf>
    <xf numFmtId="0" fontId="4" fillId="0" borderId="0" xfId="3" applyFont="1" applyAlignment="1">
      <alignment horizont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1" xfId="0" applyFont="1" applyBorder="1" applyAlignment="1">
      <alignment horizontal="center" vertical="top"/>
    </xf>
    <xf numFmtId="0" fontId="4" fillId="0" borderId="3" xfId="0" applyFont="1" applyBorder="1" applyAlignment="1">
      <alignment horizontal="center" vertical="top"/>
    </xf>
    <xf numFmtId="0" fontId="5" fillId="0" borderId="0" xfId="0" applyFont="1" applyAlignment="1">
      <alignment horizontal="right"/>
    </xf>
    <xf numFmtId="0" fontId="8" fillId="0" borderId="0" xfId="0" applyFont="1" applyAlignment="1">
      <alignment horizontal="left"/>
    </xf>
    <xf numFmtId="0" fontId="13" fillId="0" borderId="0" xfId="0" applyFont="1" applyAlignment="1">
      <alignment horizontal="center" wrapText="1"/>
    </xf>
    <xf numFmtId="0" fontId="10" fillId="0" borderId="0" xfId="0" applyFont="1" applyAlignment="1">
      <alignment horizontal="center" wrapText="1"/>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2" fontId="14" fillId="0" borderId="1" xfId="0" applyNumberFormat="1" applyFont="1" applyBorder="1" applyAlignment="1">
      <alignment horizontal="center" vertical="center"/>
    </xf>
    <xf numFmtId="2" fontId="14" fillId="0" borderId="10" xfId="0" applyNumberFormat="1" applyFont="1" applyBorder="1" applyAlignment="1">
      <alignment horizontal="center" vertical="center"/>
    </xf>
    <xf numFmtId="2" fontId="14" fillId="0" borderId="3" xfId="0" applyNumberFormat="1"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54" fillId="0" borderId="2" xfId="0" applyFont="1" applyBorder="1" applyAlignment="1">
      <alignment horizontal="center" vertical="top" wrapText="1"/>
    </xf>
    <xf numFmtId="0" fontId="42" fillId="0" borderId="0" xfId="0" applyFont="1" applyAlignment="1">
      <alignment horizontal="center"/>
    </xf>
    <xf numFmtId="0" fontId="58" fillId="0" borderId="0" xfId="0" applyFont="1" applyBorder="1" applyAlignment="1">
      <alignment horizontal="center" vertical="top"/>
    </xf>
    <xf numFmtId="0" fontId="54" fillId="0" borderId="1" xfId="0" applyFont="1" applyBorder="1" applyAlignment="1">
      <alignment horizontal="center" vertical="top" wrapText="1"/>
    </xf>
    <xf numFmtId="0" fontId="54" fillId="0" borderId="10" xfId="0" applyFont="1" applyBorder="1" applyAlignment="1">
      <alignment horizontal="center" vertical="top" wrapText="1"/>
    </xf>
    <xf numFmtId="0" fontId="54" fillId="0" borderId="3" xfId="0" applyFont="1" applyBorder="1" applyAlignment="1">
      <alignment horizontal="center" vertical="top" wrapText="1"/>
    </xf>
    <xf numFmtId="0" fontId="37" fillId="0" borderId="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6" xfId="0" applyFont="1" applyBorder="1" applyAlignment="1">
      <alignment horizontal="center" vertical="center" wrapText="1"/>
    </xf>
    <xf numFmtId="0" fontId="9" fillId="0" borderId="10" xfId="0" applyFont="1" applyBorder="1" applyAlignment="1">
      <alignment horizontal="center" vertical="center"/>
    </xf>
    <xf numFmtId="0" fontId="0" fillId="0" borderId="3" xfId="0" applyBorder="1" applyAlignment="1">
      <alignment horizontal="center" vertical="center"/>
    </xf>
    <xf numFmtId="0" fontId="47" fillId="0" borderId="7" xfId="0" applyFont="1" applyBorder="1" applyAlignment="1">
      <alignment horizontal="right"/>
    </xf>
    <xf numFmtId="0" fontId="37" fillId="0" borderId="7" xfId="0" applyFont="1" applyBorder="1" applyAlignment="1">
      <alignment horizontal="right"/>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9" fillId="0" borderId="13" xfId="0" applyFont="1" applyBorder="1" applyAlignment="1">
      <alignment horizontal="left" wrapText="1"/>
    </xf>
    <xf numFmtId="0" fontId="0" fillId="0" borderId="13" xfId="0" applyBorder="1" applyAlignment="1">
      <alignment horizontal="left" wrapText="1"/>
    </xf>
    <xf numFmtId="0" fontId="4" fillId="2" borderId="1" xfId="1" quotePrefix="1" applyFont="1" applyFill="1" applyBorder="1" applyAlignment="1">
      <alignment horizontal="center" vertical="center" wrapText="1"/>
    </xf>
    <xf numFmtId="0" fontId="4" fillId="2" borderId="3" xfId="1" quotePrefix="1" applyFont="1" applyFill="1" applyBorder="1" applyAlignment="1">
      <alignment horizontal="center" vertical="center" wrapText="1"/>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6" xfId="1" applyFont="1" applyBorder="1" applyAlignment="1">
      <alignment horizontal="left" vertical="center"/>
    </xf>
    <xf numFmtId="0" fontId="4" fillId="0" borderId="13" xfId="1" applyFont="1" applyBorder="1" applyAlignment="1">
      <alignment horizontal="left"/>
    </xf>
    <xf numFmtId="0" fontId="7" fillId="0" borderId="0" xfId="1" applyFont="1" applyAlignment="1">
      <alignment horizontal="center"/>
    </xf>
    <xf numFmtId="0" fontId="7" fillId="0" borderId="0" xfId="1" applyFont="1" applyAlignment="1"/>
    <xf numFmtId="0" fontId="4" fillId="2" borderId="5" xfId="1" quotePrefix="1" applyFont="1" applyFill="1" applyBorder="1" applyAlignment="1">
      <alignment horizontal="center" vertical="center" wrapText="1"/>
    </xf>
    <xf numFmtId="0" fontId="4" fillId="2" borderId="9" xfId="1" quotePrefix="1" applyFont="1" applyFill="1" applyBorder="1" applyAlignment="1">
      <alignment horizontal="center" vertical="center" wrapText="1"/>
    </xf>
    <xf numFmtId="0" fontId="4" fillId="2" borderId="6" xfId="1" quotePrefix="1" applyFont="1" applyFill="1" applyBorder="1" applyAlignment="1">
      <alignment horizontal="center" vertical="center" wrapText="1"/>
    </xf>
    <xf numFmtId="0" fontId="4" fillId="0" borderId="0" xfId="1" applyFont="1" applyAlignment="1">
      <alignment horizontal="left"/>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18" fillId="0" borderId="0" xfId="0" applyFont="1" applyAlignment="1">
      <alignment horizontal="center" wrapText="1"/>
    </xf>
    <xf numFmtId="0" fontId="18" fillId="0" borderId="0" xfId="0" applyFont="1" applyAlignment="1">
      <alignment vertical="top" wrapText="1"/>
    </xf>
    <xf numFmtId="0" fontId="4" fillId="0" borderId="13" xfId="0" applyFont="1" applyBorder="1" applyAlignment="1">
      <alignment horizontal="left" wrapText="1"/>
    </xf>
    <xf numFmtId="0" fontId="9" fillId="0" borderId="0" xfId="0" applyFont="1" applyFill="1" applyBorder="1" applyAlignment="1">
      <alignment horizontal="left" wrapText="1"/>
    </xf>
    <xf numFmtId="0" fontId="7" fillId="0" borderId="0" xfId="0" applyFont="1" applyAlignment="1">
      <alignment horizontal="center" vertical="top" wrapText="1"/>
    </xf>
    <xf numFmtId="0" fontId="37" fillId="0" borderId="2" xfId="0" applyFont="1" applyBorder="1" applyAlignment="1">
      <alignment horizontal="center" vertical="top" wrapText="1"/>
    </xf>
    <xf numFmtId="0" fontId="50" fillId="0" borderId="2" xfId="0" applyFont="1" applyBorder="1" applyAlignment="1">
      <alignment horizontal="center" vertical="top" wrapText="1"/>
    </xf>
    <xf numFmtId="0" fontId="19" fillId="2" borderId="7" xfId="0" applyFont="1" applyFill="1" applyBorder="1" applyAlignment="1">
      <alignment horizontal="right"/>
    </xf>
    <xf numFmtId="0" fontId="50" fillId="2" borderId="5" xfId="0" applyFont="1" applyFill="1" applyBorder="1" applyAlignment="1">
      <alignment horizontal="center" vertical="top" wrapText="1"/>
    </xf>
    <xf numFmtId="0" fontId="50" fillId="2" borderId="9" xfId="0" applyFont="1" applyFill="1" applyBorder="1" applyAlignment="1">
      <alignment horizontal="center" vertical="top" wrapText="1"/>
    </xf>
    <xf numFmtId="0" fontId="50" fillId="2" borderId="6" xfId="0" applyFont="1" applyFill="1" applyBorder="1" applyAlignment="1">
      <alignment horizontal="center" vertical="top" wrapText="1"/>
    </xf>
    <xf numFmtId="0" fontId="38" fillId="0" borderId="0" xfId="0" applyFont="1" applyBorder="1" applyAlignment="1">
      <alignment horizontal="center"/>
    </xf>
    <xf numFmtId="0" fontId="63" fillId="0" borderId="1" xfId="0" applyFont="1" applyFill="1" applyBorder="1" applyAlignment="1">
      <alignment horizontal="center" vertical="center"/>
    </xf>
    <xf numFmtId="0" fontId="63" fillId="0" borderId="10" xfId="0" applyFont="1" applyFill="1" applyBorder="1" applyAlignment="1">
      <alignment horizontal="center" vertical="center"/>
    </xf>
    <xf numFmtId="0" fontId="63" fillId="0" borderId="3" xfId="0" applyFont="1" applyFill="1" applyBorder="1" applyAlignment="1">
      <alignment horizontal="center" vertical="center"/>
    </xf>
    <xf numFmtId="0" fontId="9" fillId="2" borderId="12" xfId="0" applyFont="1"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17" xfId="0" applyFill="1" applyBorder="1" applyAlignment="1">
      <alignment horizontal="center" vertical="center"/>
    </xf>
    <xf numFmtId="0" fontId="0" fillId="2" borderId="8" xfId="0" applyFill="1" applyBorder="1" applyAlignment="1">
      <alignment horizontal="center" vertical="center"/>
    </xf>
    <xf numFmtId="0" fontId="0" fillId="2" borderId="15" xfId="0" applyFill="1" applyBorder="1" applyAlignment="1">
      <alignment horizontal="center" vertical="center"/>
    </xf>
    <xf numFmtId="0" fontId="37" fillId="0" borderId="1" xfId="0" applyFont="1" applyBorder="1" applyAlignment="1">
      <alignment horizontal="center" vertical="top" wrapText="1"/>
    </xf>
    <xf numFmtId="0" fontId="37" fillId="0" borderId="3" xfId="0" applyFont="1" applyBorder="1" applyAlignment="1">
      <alignment horizontal="center" vertical="top" wrapText="1"/>
    </xf>
    <xf numFmtId="0" fontId="12" fillId="0" borderId="7" xfId="0" applyFont="1" applyBorder="1" applyAlignment="1">
      <alignment horizontal="right"/>
    </xf>
    <xf numFmtId="0" fontId="4" fillId="2" borderId="2" xfId="0" applyFont="1" applyFill="1" applyBorder="1" applyAlignment="1">
      <alignment horizontal="center" vertical="top" wrapTex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0" xfId="0" quotePrefix="1" applyFont="1" applyBorder="1" applyAlignment="1">
      <alignment horizontal="center" vertical="center" wrapText="1"/>
    </xf>
    <xf numFmtId="0" fontId="38" fillId="0" borderId="3" xfId="0" quotePrefix="1" applyFont="1" applyBorder="1" applyAlignment="1">
      <alignment horizontal="center" vertical="center" wrapText="1"/>
    </xf>
    <xf numFmtId="0" fontId="38" fillId="0" borderId="2" xfId="0" applyFont="1" applyBorder="1" applyAlignment="1">
      <alignment horizontal="center" vertical="center" wrapText="1"/>
    </xf>
    <xf numFmtId="0" fontId="38" fillId="0" borderId="2" xfId="0" quotePrefix="1" applyFont="1" applyBorder="1" applyAlignment="1">
      <alignment horizontal="center" vertical="center" wrapText="1"/>
    </xf>
    <xf numFmtId="0" fontId="38" fillId="0" borderId="10" xfId="0" applyFont="1" applyBorder="1" applyAlignment="1">
      <alignment horizontal="center" vertical="center" wrapText="1"/>
    </xf>
    <xf numFmtId="0" fontId="38"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0" xfId="3" applyFont="1" applyAlignment="1">
      <alignment horizontal="right" vertical="top" wrapText="1"/>
    </xf>
    <xf numFmtId="0" fontId="4" fillId="0" borderId="2" xfId="3" applyFont="1" applyBorder="1" applyAlignment="1">
      <alignment horizontal="center" vertical="top" wrapText="1"/>
    </xf>
    <xf numFmtId="0" fontId="0" fillId="0" borderId="2" xfId="0" applyBorder="1" applyAlignment="1">
      <alignment horizontal="center" vertical="top" wrapText="1"/>
    </xf>
    <xf numFmtId="0" fontId="8" fillId="0" borderId="0" xfId="3" applyFont="1" applyAlignment="1">
      <alignment horizontal="center"/>
    </xf>
    <xf numFmtId="0" fontId="4" fillId="0" borderId="2" xfId="3" applyFont="1" applyBorder="1" applyAlignment="1">
      <alignment horizontal="center" vertical="center" wrapText="1"/>
    </xf>
    <xf numFmtId="0" fontId="10" fillId="0" borderId="0" xfId="3" applyFont="1" applyAlignment="1">
      <alignment horizontal="center"/>
    </xf>
    <xf numFmtId="0" fontId="4" fillId="0" borderId="5" xfId="3" applyFont="1" applyBorder="1" applyAlignment="1">
      <alignment horizontal="center" vertical="top"/>
    </xf>
    <xf numFmtId="0" fontId="4" fillId="0" borderId="9" xfId="3" applyFont="1" applyBorder="1" applyAlignment="1">
      <alignment horizontal="center" vertical="top"/>
    </xf>
    <xf numFmtId="0" fontId="4" fillId="0" borderId="2" xfId="3" applyFont="1" applyBorder="1" applyAlignment="1">
      <alignment horizontal="center" vertical="top"/>
    </xf>
    <xf numFmtId="0" fontId="9" fillId="0" borderId="0" xfId="3" applyAlignment="1">
      <alignment horizontal="center"/>
    </xf>
    <xf numFmtId="0" fontId="0" fillId="0" borderId="0" xfId="0" applyAlignment="1">
      <alignment horizontal="left"/>
    </xf>
    <xf numFmtId="0" fontId="4" fillId="0" borderId="1" xfId="3" applyFont="1" applyBorder="1" applyAlignment="1">
      <alignment horizontal="center" vertical="top" wrapText="1"/>
    </xf>
    <xf numFmtId="0" fontId="4" fillId="0" borderId="3" xfId="3" applyFont="1" applyBorder="1" applyAlignment="1">
      <alignment horizontal="center" vertical="top" wrapText="1"/>
    </xf>
    <xf numFmtId="0" fontId="8" fillId="0" borderId="5" xfId="3" applyFont="1" applyBorder="1" applyAlignment="1">
      <alignment horizontal="center" vertical="top"/>
    </xf>
    <xf numFmtId="0" fontId="8" fillId="0" borderId="9" xfId="3" applyFont="1" applyBorder="1" applyAlignment="1">
      <alignment horizontal="center" vertical="top"/>
    </xf>
    <xf numFmtId="0" fontId="8" fillId="0" borderId="16" xfId="3" applyFont="1" applyBorder="1" applyAlignment="1">
      <alignment horizontal="center" vertical="top"/>
    </xf>
    <xf numFmtId="0" fontId="6" fillId="0" borderId="0" xfId="3" applyFont="1" applyAlignment="1">
      <alignment horizontal="center"/>
    </xf>
    <xf numFmtId="0" fontId="68" fillId="0" borderId="2" xfId="0" applyFont="1" applyFill="1" applyBorder="1" applyAlignment="1">
      <alignment horizontal="center" vertical="center"/>
    </xf>
    <xf numFmtId="0" fontId="9" fillId="0" borderId="12" xfId="3" applyBorder="1" applyAlignment="1">
      <alignment horizontal="center" vertical="center"/>
    </xf>
    <xf numFmtId="0" fontId="9" fillId="0" borderId="13" xfId="3" applyBorder="1" applyAlignment="1">
      <alignment horizontal="center" vertical="center"/>
    </xf>
    <xf numFmtId="0" fontId="9" fillId="0" borderId="14" xfId="3" applyBorder="1" applyAlignment="1">
      <alignment horizontal="center" vertical="center"/>
    </xf>
    <xf numFmtId="0" fontId="9" fillId="0" borderId="11" xfId="3" applyBorder="1" applyAlignment="1">
      <alignment horizontal="center" vertical="center"/>
    </xf>
    <xf numFmtId="0" fontId="9" fillId="0" borderId="0" xfId="3" applyBorder="1" applyAlignment="1">
      <alignment horizontal="center" vertical="center"/>
    </xf>
    <xf numFmtId="0" fontId="9" fillId="0" borderId="17" xfId="3" applyBorder="1" applyAlignment="1">
      <alignment horizontal="center" vertical="center"/>
    </xf>
    <xf numFmtId="0" fontId="9" fillId="0" borderId="8" xfId="3" applyBorder="1" applyAlignment="1">
      <alignment horizontal="center" vertical="center"/>
    </xf>
    <xf numFmtId="0" fontId="9" fillId="0" borderId="7" xfId="3" applyBorder="1" applyAlignment="1">
      <alignment horizontal="center" vertical="center"/>
    </xf>
    <xf numFmtId="0" fontId="9" fillId="0" borderId="15" xfId="3" applyBorder="1" applyAlignment="1">
      <alignment horizontal="center" vertical="center"/>
    </xf>
    <xf numFmtId="0" fontId="4" fillId="0" borderId="5" xfId="3" applyFont="1" applyBorder="1" applyAlignment="1">
      <alignment horizontal="center" vertical="top" wrapText="1"/>
    </xf>
    <xf numFmtId="0" fontId="4" fillId="0" borderId="9" xfId="3" applyFont="1" applyBorder="1" applyAlignment="1">
      <alignment horizontal="center" vertical="top" wrapText="1"/>
    </xf>
    <xf numFmtId="0" fontId="4" fillId="0" borderId="6" xfId="3" applyFont="1" applyBorder="1" applyAlignment="1">
      <alignment horizontal="center" vertical="top" wrapText="1"/>
    </xf>
    <xf numFmtId="0" fontId="34" fillId="0" borderId="0" xfId="0" applyFont="1" applyAlignment="1">
      <alignment horizontal="right"/>
    </xf>
    <xf numFmtId="0" fontId="37" fillId="0" borderId="0" xfId="0" applyFont="1" applyAlignment="1">
      <alignment horizontal="center" wrapText="1"/>
    </xf>
    <xf numFmtId="0" fontId="19" fillId="0" borderId="7" xfId="0" applyFont="1" applyBorder="1" applyAlignment="1">
      <alignment horizontal="left"/>
    </xf>
    <xf numFmtId="0" fontId="37" fillId="0" borderId="5" xfId="0" applyFont="1" applyBorder="1" applyAlignment="1">
      <alignment horizontal="center" vertical="top" wrapText="1"/>
    </xf>
    <xf numFmtId="0" fontId="37" fillId="0" borderId="9" xfId="0" applyFont="1" applyBorder="1" applyAlignment="1">
      <alignment horizontal="center" vertical="top" wrapText="1"/>
    </xf>
    <xf numFmtId="0" fontId="37" fillId="0" borderId="6" xfId="0" applyFont="1" applyBorder="1" applyAlignment="1">
      <alignment horizontal="center" vertical="top" wrapText="1"/>
    </xf>
    <xf numFmtId="0" fontId="4" fillId="0" borderId="0" xfId="1" applyFont="1" applyBorder="1" applyAlignment="1">
      <alignment horizontal="center" vertical="top" wrapText="1"/>
    </xf>
    <xf numFmtId="0" fontId="9" fillId="0" borderId="2" xfId="0" applyFont="1" applyBorder="1" applyAlignment="1">
      <alignment horizontal="center" vertical="center"/>
    </xf>
    <xf numFmtId="0" fontId="4" fillId="0" borderId="0" xfId="1" applyFont="1" applyAlignment="1">
      <alignment horizontal="center"/>
    </xf>
    <xf numFmtId="0" fontId="17" fillId="0" borderId="0" xfId="1" applyFont="1" applyAlignment="1">
      <alignment horizontal="center"/>
    </xf>
    <xf numFmtId="0" fontId="37" fillId="0" borderId="10" xfId="0" applyFont="1" applyBorder="1" applyAlignment="1">
      <alignment horizontal="center" vertical="top" wrapText="1"/>
    </xf>
    <xf numFmtId="0" fontId="4" fillId="2" borderId="2" xfId="1" quotePrefix="1" applyFont="1" applyFill="1" applyBorder="1" applyAlignment="1">
      <alignment horizontal="center" vertical="center" wrapText="1"/>
    </xf>
    <xf numFmtId="0" fontId="19" fillId="0" borderId="0" xfId="1" applyFont="1" applyAlignment="1">
      <alignment horizontal="right"/>
    </xf>
    <xf numFmtId="0" fontId="4" fillId="2" borderId="2" xfId="1" applyFont="1" applyFill="1" applyBorder="1" applyAlignment="1">
      <alignment horizontal="center" vertical="center" wrapText="1"/>
    </xf>
    <xf numFmtId="0" fontId="4" fillId="0" borderId="5" xfId="1" applyFont="1" applyBorder="1" applyAlignment="1">
      <alignment horizontal="left" wrapText="1"/>
    </xf>
    <xf numFmtId="0" fontId="4" fillId="0" borderId="9" xfId="1" applyFont="1" applyBorder="1" applyAlignment="1">
      <alignment horizontal="left" wrapText="1"/>
    </xf>
    <xf numFmtId="0" fontId="4" fillId="0" borderId="6" xfId="1" applyFont="1" applyBorder="1" applyAlignment="1">
      <alignment horizontal="left" wrapText="1"/>
    </xf>
    <xf numFmtId="0" fontId="4" fillId="0" borderId="2" xfId="1" applyFont="1" applyBorder="1" applyAlignment="1">
      <alignment horizontal="left"/>
    </xf>
    <xf numFmtId="0" fontId="54" fillId="0" borderId="12" xfId="0" applyFont="1" applyBorder="1" applyAlignment="1">
      <alignment horizontal="center" vertical="top" wrapText="1"/>
    </xf>
    <xf numFmtId="0" fontId="54" fillId="0" borderId="13" xfId="0" applyFont="1" applyBorder="1" applyAlignment="1">
      <alignment horizontal="center" vertical="top" wrapText="1"/>
    </xf>
    <xf numFmtId="0" fontId="54" fillId="0" borderId="14" xfId="0" applyFont="1" applyBorder="1" applyAlignment="1">
      <alignment horizontal="center" vertical="top" wrapText="1"/>
    </xf>
    <xf numFmtId="0" fontId="54" fillId="0" borderId="11" xfId="0" applyFont="1" applyBorder="1" applyAlignment="1">
      <alignment horizontal="center" vertical="top" wrapText="1"/>
    </xf>
    <xf numFmtId="0" fontId="54" fillId="0" borderId="0" xfId="0" applyFont="1" applyBorder="1" applyAlignment="1">
      <alignment horizontal="center" vertical="top" wrapText="1"/>
    </xf>
    <xf numFmtId="0" fontId="54" fillId="0" borderId="17" xfId="0" applyFont="1" applyBorder="1" applyAlignment="1">
      <alignment horizontal="center" vertical="top" wrapText="1"/>
    </xf>
    <xf numFmtId="0" fontId="51" fillId="0" borderId="2" xfId="0" applyFont="1" applyBorder="1" applyAlignment="1">
      <alignment horizontal="center" vertical="center"/>
    </xf>
    <xf numFmtId="0" fontId="53" fillId="0" borderId="0" xfId="0" applyFont="1" applyBorder="1" applyAlignment="1">
      <alignment horizontal="center" vertical="top"/>
    </xf>
    <xf numFmtId="0" fontId="4" fillId="0" borderId="7" xfId="0" applyFont="1" applyBorder="1" applyAlignment="1">
      <alignment horizontal="left"/>
    </xf>
    <xf numFmtId="0" fontId="62" fillId="0" borderId="0" xfId="0" applyFont="1" applyBorder="1" applyAlignment="1">
      <alignment horizontal="left" vertical="center" wrapText="1"/>
    </xf>
    <xf numFmtId="0" fontId="58" fillId="0" borderId="0" xfId="0" applyFont="1" applyAlignment="1">
      <alignment horizontal="center" vertical="center"/>
    </xf>
    <xf numFmtId="0" fontId="58" fillId="0" borderId="0" xfId="0" applyFont="1" applyBorder="1" applyAlignment="1">
      <alignment horizontal="center" vertical="center"/>
    </xf>
    <xf numFmtId="0" fontId="19" fillId="0" borderId="7" xfId="0" applyFont="1" applyBorder="1" applyAlignment="1">
      <alignment horizontal="center"/>
    </xf>
    <xf numFmtId="0" fontId="60" fillId="0" borderId="5" xfId="0" applyFont="1" applyBorder="1" applyAlignment="1">
      <alignment horizontal="left" vertical="center" wrapText="1"/>
    </xf>
    <xf numFmtId="0" fontId="60" fillId="0" borderId="6" xfId="0" applyFont="1" applyBorder="1" applyAlignment="1">
      <alignment horizontal="left" vertical="center" wrapText="1"/>
    </xf>
    <xf numFmtId="0" fontId="60" fillId="0" borderId="12"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15" xfId="0" applyFont="1" applyBorder="1" applyAlignment="1">
      <alignment horizontal="center" vertical="center" wrapText="1"/>
    </xf>
    <xf numFmtId="0" fontId="44" fillId="0" borderId="0" xfId="0" applyFont="1" applyAlignment="1">
      <alignment horizontal="center" vertical="center" wrapText="1"/>
    </xf>
    <xf numFmtId="0" fontId="17" fillId="0" borderId="2" xfId="0" applyFont="1" applyBorder="1" applyAlignment="1">
      <alignment horizontal="center" vertical="top" wrapText="1"/>
    </xf>
    <xf numFmtId="0" fontId="17" fillId="0" borderId="10" xfId="0" applyFont="1" applyBorder="1" applyAlignment="1">
      <alignment horizontal="center"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17" fillId="0" borderId="2" xfId="0" applyFont="1" applyBorder="1" applyAlignment="1">
      <alignment horizontal="center" vertical="top"/>
    </xf>
    <xf numFmtId="0" fontId="18" fillId="2" borderId="0" xfId="0" applyFont="1" applyFill="1" applyAlignment="1">
      <alignment horizontal="center" wrapText="1"/>
    </xf>
    <xf numFmtId="0" fontId="8" fillId="2" borderId="0" xfId="0" applyFont="1" applyFill="1" applyAlignment="1">
      <alignment horizontal="center"/>
    </xf>
    <xf numFmtId="0" fontId="6" fillId="2" borderId="0" xfId="0" applyFont="1" applyFill="1" applyAlignment="1">
      <alignment horizontal="center"/>
    </xf>
    <xf numFmtId="0" fontId="4" fillId="2" borderId="0" xfId="0" applyFont="1" applyFill="1" applyAlignment="1">
      <alignment horizontal="center"/>
    </xf>
    <xf numFmtId="0" fontId="9" fillId="2" borderId="0" xfId="0" applyFont="1" applyFill="1" applyAlignment="1">
      <alignment horizontal="center"/>
    </xf>
    <xf numFmtId="0" fontId="5" fillId="2" borderId="0" xfId="0" applyFont="1" applyFill="1" applyAlignment="1">
      <alignment horizontal="right"/>
    </xf>
    <xf numFmtId="0" fontId="4" fillId="2" borderId="0" xfId="0" applyFont="1" applyFill="1" applyBorder="1" applyAlignment="1">
      <alignment horizontal="right"/>
    </xf>
    <xf numFmtId="0" fontId="4" fillId="2" borderId="5"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0" xfId="0" applyFont="1" applyFill="1" applyAlignment="1">
      <alignment horizontal="left"/>
    </xf>
    <xf numFmtId="0" fontId="4" fillId="2" borderId="12"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2" xfId="0" applyFont="1" applyFill="1" applyBorder="1" applyAlignment="1">
      <alignment horizontal="center" wrapText="1"/>
    </xf>
    <xf numFmtId="0" fontId="9" fillId="2" borderId="1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5"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10" fillId="2" borderId="0" xfId="0" applyFont="1" applyFill="1" applyAlignment="1">
      <alignment horizontal="center" wrapText="1"/>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24" fillId="0" borderId="5" xfId="1" applyFont="1" applyBorder="1" applyAlignment="1">
      <alignment horizontal="center" vertical="top" wrapText="1"/>
    </xf>
    <xf numFmtId="0" fontId="24" fillId="0" borderId="9" xfId="1" applyFont="1" applyBorder="1" applyAlignment="1">
      <alignment horizontal="center" vertical="top" wrapText="1"/>
    </xf>
    <xf numFmtId="0" fontId="24" fillId="0" borderId="14" xfId="1" applyFont="1" applyBorder="1" applyAlignment="1">
      <alignment horizontal="center" vertical="top" wrapText="1"/>
    </xf>
    <xf numFmtId="0" fontId="24" fillId="0" borderId="2" xfId="1" applyFont="1" applyBorder="1" applyAlignment="1">
      <alignment horizontal="center" vertical="top" wrapText="1"/>
    </xf>
    <xf numFmtId="0" fontId="24" fillId="0" borderId="6" xfId="1" applyFont="1" applyBorder="1" applyAlignment="1">
      <alignment horizontal="center" vertical="top" wrapText="1"/>
    </xf>
    <xf numFmtId="0" fontId="24" fillId="0" borderId="2" xfId="1" applyFont="1" applyBorder="1" applyAlignment="1">
      <alignment horizontal="center" vertical="center" wrapText="1"/>
    </xf>
    <xf numFmtId="0" fontId="45" fillId="0" borderId="0" xfId="1" applyFont="1" applyAlignment="1">
      <alignment horizontal="center"/>
    </xf>
    <xf numFmtId="0" fontId="24" fillId="0" borderId="1" xfId="1" applyFont="1" applyBorder="1" applyAlignment="1">
      <alignment horizontal="center" vertical="top" wrapText="1"/>
    </xf>
    <xf numFmtId="0" fontId="24" fillId="0" borderId="3" xfId="1" applyFont="1" applyBorder="1" applyAlignment="1">
      <alignment horizontal="center" vertical="top" wrapText="1"/>
    </xf>
    <xf numFmtId="0" fontId="31" fillId="0" borderId="0" xfId="1" applyFont="1" applyAlignment="1">
      <alignment horizontal="center"/>
    </xf>
    <xf numFmtId="0" fontId="24" fillId="0" borderId="12" xfId="1" applyFont="1" applyBorder="1" applyAlignment="1">
      <alignment horizontal="center" vertical="center" wrapText="1"/>
    </xf>
    <xf numFmtId="0" fontId="24" fillId="0" borderId="13"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1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15" xfId="1" applyFont="1" applyBorder="1" applyAlignment="1">
      <alignment horizontal="center" vertical="center" wrapText="1"/>
    </xf>
    <xf numFmtId="0" fontId="20" fillId="0" borderId="2" xfId="1" applyFont="1" applyBorder="1" applyAlignment="1">
      <alignment horizontal="center" vertical="top" wrapText="1"/>
    </xf>
    <xf numFmtId="0" fontId="23" fillId="0" borderId="2" xfId="1" applyFont="1" applyBorder="1" applyAlignment="1">
      <alignment horizontal="center" vertical="center" wrapText="1"/>
    </xf>
    <xf numFmtId="0" fontId="22" fillId="0" borderId="12"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11"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1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15" xfId="1" applyFont="1" applyBorder="1" applyAlignment="1">
      <alignment horizontal="center" vertical="center" wrapText="1"/>
    </xf>
    <xf numFmtId="0" fontId="8" fillId="0" borderId="2" xfId="0" applyFont="1" applyBorder="1" applyAlignment="1">
      <alignment horizontal="center" vertical="center" wrapText="1"/>
    </xf>
    <xf numFmtId="0" fontId="23" fillId="0" borderId="1" xfId="1" applyFont="1" applyBorder="1" applyAlignment="1">
      <alignment horizontal="center" vertical="center" wrapText="1"/>
    </xf>
    <xf numFmtId="0" fontId="23" fillId="0" borderId="3" xfId="1" applyFont="1" applyBorder="1" applyAlignment="1">
      <alignment horizontal="center" vertical="center" wrapText="1"/>
    </xf>
    <xf numFmtId="0" fontId="22" fillId="0" borderId="1" xfId="1" applyFont="1" applyBorder="1" applyAlignment="1">
      <alignment horizontal="center" vertical="top" wrapText="1"/>
    </xf>
    <xf numFmtId="0" fontId="22" fillId="0" borderId="3" xfId="1" applyFont="1" applyBorder="1" applyAlignment="1">
      <alignment horizontal="center" vertical="top" wrapText="1"/>
    </xf>
    <xf numFmtId="0" fontId="22" fillId="0" borderId="5" xfId="1" applyFont="1" applyBorder="1" applyAlignment="1">
      <alignment horizontal="center" vertical="top" wrapText="1"/>
    </xf>
    <xf numFmtId="0" fontId="22" fillId="0" borderId="9" xfId="1" applyFont="1" applyBorder="1" applyAlignment="1">
      <alignment horizontal="center" vertical="top" wrapText="1"/>
    </xf>
    <xf numFmtId="0" fontId="22" fillId="0" borderId="6" xfId="1" applyFont="1" applyBorder="1" applyAlignment="1">
      <alignment horizontal="center" vertical="top" wrapText="1"/>
    </xf>
    <xf numFmtId="0" fontId="71" fillId="0" borderId="12" xfId="1" applyFont="1" applyBorder="1" applyAlignment="1">
      <alignment horizontal="center" vertical="center"/>
    </xf>
    <xf numFmtId="0" fontId="71" fillId="0" borderId="13" xfId="1" applyFont="1" applyBorder="1" applyAlignment="1">
      <alignment horizontal="center" vertical="center"/>
    </xf>
    <xf numFmtId="0" fontId="71" fillId="0" borderId="14" xfId="1" applyFont="1" applyBorder="1" applyAlignment="1">
      <alignment horizontal="center" vertical="center"/>
    </xf>
    <xf numFmtId="0" fontId="71" fillId="0" borderId="11" xfId="1" applyFont="1" applyBorder="1" applyAlignment="1">
      <alignment horizontal="center" vertical="center"/>
    </xf>
    <xf numFmtId="0" fontId="71" fillId="0" borderId="0" xfId="1" applyFont="1" applyBorder="1" applyAlignment="1">
      <alignment horizontal="center" vertical="center"/>
    </xf>
    <xf numFmtId="0" fontId="71" fillId="0" borderId="17" xfId="1" applyFont="1" applyBorder="1" applyAlignment="1">
      <alignment horizontal="center" vertical="center"/>
    </xf>
    <xf numFmtId="0" fontId="71" fillId="0" borderId="8" xfId="1" applyFont="1" applyBorder="1" applyAlignment="1">
      <alignment horizontal="center" vertical="center"/>
    </xf>
    <xf numFmtId="0" fontId="71" fillId="0" borderId="7" xfId="1" applyFont="1" applyBorder="1" applyAlignment="1">
      <alignment horizontal="center" vertical="center"/>
    </xf>
    <xf numFmtId="0" fontId="71" fillId="0" borderId="15" xfId="1" applyFont="1" applyBorder="1" applyAlignment="1">
      <alignment horizontal="center" vertical="center"/>
    </xf>
    <xf numFmtId="0" fontId="20" fillId="0" borderId="5" xfId="1" applyFont="1" applyBorder="1" applyAlignment="1">
      <alignment horizontal="center" vertical="top" wrapText="1"/>
    </xf>
    <xf numFmtId="0" fontId="20" fillId="0" borderId="9" xfId="1" applyFont="1" applyBorder="1" applyAlignment="1">
      <alignment horizontal="center" vertical="top" wrapText="1"/>
    </xf>
    <xf numFmtId="0" fontId="22" fillId="0" borderId="5" xfId="1" applyFont="1" applyBorder="1" applyAlignment="1">
      <alignment horizontal="center" wrapText="1"/>
    </xf>
    <xf numFmtId="0" fontId="22" fillId="0" borderId="9" xfId="1" applyFont="1" applyBorder="1" applyAlignment="1">
      <alignment horizontal="center" wrapText="1"/>
    </xf>
    <xf numFmtId="0" fontId="22" fillId="0" borderId="6" xfId="1" applyFont="1" applyBorder="1" applyAlignment="1">
      <alignment horizontal="center" wrapText="1"/>
    </xf>
    <xf numFmtId="0" fontId="25" fillId="0" borderId="0" xfId="1" applyFont="1" applyAlignment="1">
      <alignment horizontal="center"/>
    </xf>
    <xf numFmtId="0" fontId="24" fillId="0" borderId="10" xfId="1" applyFont="1" applyBorder="1" applyAlignment="1">
      <alignment horizontal="center" vertical="top" wrapText="1"/>
    </xf>
    <xf numFmtId="0" fontId="24" fillId="0" borderId="12" xfId="1" applyFont="1" applyBorder="1" applyAlignment="1">
      <alignment horizontal="center" vertical="top" wrapText="1"/>
    </xf>
    <xf numFmtId="0" fontId="24" fillId="0" borderId="11" xfId="1" applyFont="1" applyBorder="1" applyAlignment="1">
      <alignment horizontal="center" vertical="top" wrapText="1"/>
    </xf>
    <xf numFmtId="0" fontId="24" fillId="0" borderId="17" xfId="1" applyFont="1" applyBorder="1" applyAlignment="1">
      <alignment horizontal="center" vertical="top" wrapText="1"/>
    </xf>
    <xf numFmtId="0" fontId="14" fillId="0" borderId="0" xfId="0" applyFont="1" applyAlignment="1">
      <alignment horizontal="justify" vertical="top" wrapText="1"/>
    </xf>
    <xf numFmtId="0" fontId="9" fillId="0" borderId="0" xfId="0" applyFont="1" applyAlignment="1">
      <alignment horizontal="justify" vertical="top" wrapText="1"/>
    </xf>
    <xf numFmtId="0" fontId="0" fillId="0" borderId="0" xfId="0" applyAlignment="1">
      <alignment wrapText="1"/>
    </xf>
    <xf numFmtId="0" fontId="22" fillId="0" borderId="1" xfId="1" applyFont="1" applyBorder="1" applyAlignment="1">
      <alignment horizontal="center" vertical="top"/>
    </xf>
    <xf numFmtId="0" fontId="22" fillId="0" borderId="10" xfId="1" applyFont="1" applyBorder="1" applyAlignment="1">
      <alignment horizontal="center" vertical="top"/>
    </xf>
    <xf numFmtId="0" fontId="22" fillId="0" borderId="3" xfId="1" applyFont="1" applyBorder="1" applyAlignment="1">
      <alignment horizontal="center" vertical="top"/>
    </xf>
    <xf numFmtId="0" fontId="21" fillId="0" borderId="1" xfId="1" applyFont="1" applyBorder="1" applyAlignment="1">
      <alignment horizontal="center" vertical="center"/>
    </xf>
    <xf numFmtId="0" fontId="21" fillId="0" borderId="10" xfId="1" applyFont="1" applyBorder="1" applyAlignment="1">
      <alignment horizontal="center" vertical="center"/>
    </xf>
    <xf numFmtId="0" fontId="21" fillId="0" borderId="3" xfId="1" applyFont="1" applyBorder="1" applyAlignment="1">
      <alignment horizontal="center" vertical="center"/>
    </xf>
    <xf numFmtId="0" fontId="22" fillId="0" borderId="2" xfId="1" applyFont="1" applyBorder="1" applyAlignment="1">
      <alignment horizontal="center" wrapText="1"/>
    </xf>
    <xf numFmtId="0" fontId="19" fillId="0" borderId="12" xfId="4" applyFont="1" applyBorder="1" applyAlignment="1">
      <alignment horizontal="center" vertical="top" wrapText="1"/>
    </xf>
    <xf numFmtId="0" fontId="19" fillId="0" borderId="13" xfId="4" applyFont="1" applyBorder="1" applyAlignment="1">
      <alignment horizontal="center" vertical="top" wrapText="1"/>
    </xf>
    <xf numFmtId="0" fontId="19" fillId="0" borderId="14" xfId="4" applyFont="1" applyBorder="1" applyAlignment="1">
      <alignment horizontal="center" vertical="top" wrapText="1"/>
    </xf>
    <xf numFmtId="0" fontId="19" fillId="0" borderId="8" xfId="4" applyFont="1" applyBorder="1" applyAlignment="1">
      <alignment horizontal="center" vertical="top" wrapText="1"/>
    </xf>
    <xf numFmtId="0" fontId="19" fillId="0" borderId="7" xfId="4" applyFont="1" applyBorder="1" applyAlignment="1">
      <alignment horizontal="center" vertical="top" wrapText="1"/>
    </xf>
    <xf numFmtId="0" fontId="19" fillId="0" borderId="15" xfId="4" applyFont="1" applyBorder="1" applyAlignment="1">
      <alignment horizontal="center" vertical="top" wrapText="1"/>
    </xf>
    <xf numFmtId="0" fontId="19" fillId="0" borderId="5" xfId="4" applyFont="1" applyBorder="1" applyAlignment="1">
      <alignment horizontal="center" vertical="top" wrapText="1"/>
    </xf>
    <xf numFmtId="0" fontId="19" fillId="0" borderId="9" xfId="4" applyFont="1" applyBorder="1" applyAlignment="1">
      <alignment horizontal="center" vertical="top" wrapText="1"/>
    </xf>
    <xf numFmtId="0" fontId="19" fillId="0" borderId="6" xfId="4" applyFont="1" applyBorder="1" applyAlignment="1">
      <alignment horizontal="center" vertical="top" wrapText="1"/>
    </xf>
    <xf numFmtId="0" fontId="4" fillId="0" borderId="5" xfId="4" applyFont="1" applyBorder="1" applyAlignment="1">
      <alignment horizontal="center"/>
    </xf>
    <xf numFmtId="0" fontId="4" fillId="0" borderId="6" xfId="4" applyFont="1" applyBorder="1" applyAlignment="1">
      <alignment horizontal="center"/>
    </xf>
    <xf numFmtId="0" fontId="10" fillId="0" borderId="5" xfId="4" applyFont="1" applyBorder="1" applyAlignment="1">
      <alignment horizontal="center" vertical="top" wrapText="1"/>
    </xf>
    <xf numFmtId="0" fontId="10" fillId="0" borderId="6" xfId="4" applyFont="1" applyBorder="1" applyAlignment="1">
      <alignment horizontal="center" vertical="top" wrapText="1"/>
    </xf>
    <xf numFmtId="0" fontId="4" fillId="0" borderId="0" xfId="4" applyFont="1" applyAlignment="1">
      <alignment horizontal="left"/>
    </xf>
    <xf numFmtId="0" fontId="8" fillId="0" borderId="0" xfId="4" applyFont="1" applyAlignment="1">
      <alignment horizontal="right" vertical="top" wrapText="1"/>
    </xf>
    <xf numFmtId="0" fontId="5" fillId="0" borderId="0" xfId="4" applyFont="1" applyAlignment="1">
      <alignment horizontal="right"/>
    </xf>
    <xf numFmtId="0" fontId="6" fillId="0" borderId="0" xfId="4" applyFont="1" applyAlignment="1">
      <alignment horizontal="center"/>
    </xf>
    <xf numFmtId="0" fontId="7" fillId="0" borderId="0" xfId="4" applyFont="1" applyAlignment="1">
      <alignment horizontal="center"/>
    </xf>
    <xf numFmtId="0" fontId="19" fillId="0" borderId="7" xfId="4" applyFont="1" applyBorder="1" applyAlignment="1">
      <alignment horizontal="center"/>
    </xf>
    <xf numFmtId="0" fontId="19" fillId="0" borderId="1" xfId="4" applyFont="1" applyBorder="1" applyAlignment="1">
      <alignment horizontal="center" vertical="top" wrapText="1"/>
    </xf>
    <xf numFmtId="0" fontId="19" fillId="0" borderId="3" xfId="4" applyFont="1" applyBorder="1" applyAlignment="1">
      <alignment horizontal="center" vertical="top" wrapText="1"/>
    </xf>
    <xf numFmtId="0" fontId="19" fillId="0" borderId="5" xfId="4" applyFont="1" applyBorder="1" applyAlignment="1">
      <alignment horizontal="center" vertical="top"/>
    </xf>
    <xf numFmtId="0" fontId="19" fillId="0" borderId="9" xfId="4" applyFont="1" applyBorder="1" applyAlignment="1">
      <alignment horizontal="center" vertical="top"/>
    </xf>
    <xf numFmtId="0" fontId="19" fillId="0" borderId="6" xfId="4" applyFont="1" applyBorder="1" applyAlignment="1">
      <alignment horizontal="center" vertical="top"/>
    </xf>
    <xf numFmtId="0" fontId="14" fillId="0" borderId="0" xfId="3" applyFont="1" applyAlignment="1">
      <alignment horizontal="center"/>
    </xf>
    <xf numFmtId="0" fontId="4" fillId="0" borderId="0" xfId="3" applyFont="1" applyAlignment="1">
      <alignment horizontal="left"/>
    </xf>
    <xf numFmtId="0" fontId="7" fillId="0" borderId="0" xfId="3" applyFont="1" applyAlignment="1">
      <alignment horizontal="center" wrapText="1"/>
    </xf>
    <xf numFmtId="0" fontId="19" fillId="0" borderId="7" xfId="3" applyFont="1" applyBorder="1" applyAlignment="1">
      <alignment horizontal="right"/>
    </xf>
    <xf numFmtId="0" fontId="9" fillId="0" borderId="0" xfId="3" applyFont="1"/>
    <xf numFmtId="0" fontId="4" fillId="0" borderId="2" xfId="3" applyFont="1" applyBorder="1" applyAlignment="1">
      <alignment horizontal="center" vertical="center"/>
    </xf>
  </cellXfs>
  <cellStyles count="8">
    <cellStyle name="Hyperlink" xfId="6" builtinId="8"/>
    <cellStyle name="Normal" xfId="0" builtinId="0"/>
    <cellStyle name="Normal 2" xfId="1"/>
    <cellStyle name="Normal 2 2" xfId="2"/>
    <cellStyle name="Normal 3" xfId="3"/>
    <cellStyle name="Normal 3 2" xfId="4"/>
    <cellStyle name="Normal 4" xfId="5"/>
    <cellStyle name="Normal 5"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 Tamil Nadu</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30.04.2020</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a:extLst>
            <a:ext uri="{FF2B5EF4-FFF2-40B4-BE49-F238E27FC236}">
              <a16:creationId xmlns="" xmlns:a16="http://schemas.microsoft.com/office/drawing/2014/main" id="{00000000-0008-0000-0200-000002000000}"/>
            </a:ext>
          </a:extLst>
        </xdr:cNvPr>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dsw@tn.nic.in"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30"/>
  <sheetViews>
    <sheetView topLeftCell="A4" zoomScaleSheetLayoutView="90" workbookViewId="0">
      <selection activeCell="P24" sqref="P24"/>
    </sheetView>
  </sheetViews>
  <sheetFormatPr defaultRowHeight="12.75"/>
  <cols>
    <col min="15" max="15" width="12.42578125" customWidth="1"/>
  </cols>
  <sheetData>
    <row r="130" spans="1:1">
      <c r="A130" t="s">
        <v>678</v>
      </c>
    </row>
  </sheetData>
  <printOptions horizontalCentered="1"/>
  <pageMargins left="0.32" right="0.21" top="0.23622047244094491"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S56"/>
  <sheetViews>
    <sheetView topLeftCell="A26" zoomScaleSheetLayoutView="90" workbookViewId="0">
      <selection activeCell="M46" sqref="M46"/>
    </sheetView>
  </sheetViews>
  <sheetFormatPr defaultRowHeight="12.75"/>
  <cols>
    <col min="1" max="1" width="5.7109375" customWidth="1"/>
    <col min="2" max="2" width="14.570312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c r="D1" s="623"/>
      <c r="E1" s="623"/>
      <c r="F1" s="623"/>
      <c r="G1" s="623"/>
      <c r="H1" s="623"/>
      <c r="I1" s="623"/>
      <c r="J1" s="623"/>
      <c r="K1" s="1"/>
      <c r="M1" s="101" t="s">
        <v>85</v>
      </c>
    </row>
    <row r="2" spans="1:19" ht="15">
      <c r="A2" s="767" t="s">
        <v>0</v>
      </c>
      <c r="B2" s="767"/>
      <c r="C2" s="767"/>
      <c r="D2" s="767"/>
      <c r="E2" s="767"/>
      <c r="F2" s="767"/>
      <c r="G2" s="767"/>
      <c r="H2" s="767"/>
      <c r="I2" s="767"/>
      <c r="J2" s="767"/>
      <c r="K2" s="767"/>
      <c r="L2" s="767"/>
      <c r="M2" s="767"/>
      <c r="N2" s="767"/>
    </row>
    <row r="3" spans="1:19" ht="20.25">
      <c r="A3" s="664" t="s">
        <v>734</v>
      </c>
      <c r="B3" s="664"/>
      <c r="C3" s="664"/>
      <c r="D3" s="664"/>
      <c r="E3" s="664"/>
      <c r="F3" s="664"/>
      <c r="G3" s="664"/>
      <c r="H3" s="664"/>
      <c r="I3" s="664"/>
      <c r="J3" s="664"/>
      <c r="K3" s="664"/>
      <c r="L3" s="664"/>
      <c r="M3" s="664"/>
      <c r="N3" s="664"/>
    </row>
    <row r="4" spans="1:19" ht="11.25" customHeight="1"/>
    <row r="5" spans="1:19" ht="15.75">
      <c r="A5" s="665" t="s">
        <v>788</v>
      </c>
      <c r="B5" s="665"/>
      <c r="C5" s="665"/>
      <c r="D5" s="665"/>
      <c r="E5" s="665"/>
      <c r="F5" s="665"/>
      <c r="G5" s="665"/>
      <c r="H5" s="665"/>
      <c r="I5" s="665"/>
      <c r="J5" s="665"/>
      <c r="K5" s="665"/>
      <c r="L5" s="665"/>
      <c r="M5" s="665"/>
      <c r="N5" s="665"/>
    </row>
    <row r="7" spans="1:19">
      <c r="A7" s="666" t="s">
        <v>919</v>
      </c>
      <c r="B7" s="666"/>
      <c r="L7" s="763" t="s">
        <v>1070</v>
      </c>
      <c r="M7" s="763"/>
      <c r="N7" s="763"/>
    </row>
    <row r="8" spans="1:19" ht="15.75" customHeight="1">
      <c r="A8" s="764" t="s">
        <v>2</v>
      </c>
      <c r="B8" s="764" t="s">
        <v>3</v>
      </c>
      <c r="C8" s="636" t="s">
        <v>4</v>
      </c>
      <c r="D8" s="636"/>
      <c r="E8" s="636"/>
      <c r="F8" s="636"/>
      <c r="G8" s="636"/>
      <c r="H8" s="636" t="s">
        <v>98</v>
      </c>
      <c r="I8" s="636"/>
      <c r="J8" s="636"/>
      <c r="K8" s="636"/>
      <c r="L8" s="636"/>
      <c r="M8" s="764" t="s">
        <v>127</v>
      </c>
      <c r="N8" s="613" t="s">
        <v>128</v>
      </c>
    </row>
    <row r="9" spans="1:19" ht="51">
      <c r="A9" s="765"/>
      <c r="B9" s="765"/>
      <c r="C9" s="5" t="s">
        <v>5</v>
      </c>
      <c r="D9" s="5" t="s">
        <v>6</v>
      </c>
      <c r="E9" s="5" t="s">
        <v>349</v>
      </c>
      <c r="F9" s="5" t="s">
        <v>96</v>
      </c>
      <c r="G9" s="5" t="s">
        <v>198</v>
      </c>
      <c r="H9" s="5" t="s">
        <v>5</v>
      </c>
      <c r="I9" s="5" t="s">
        <v>6</v>
      </c>
      <c r="J9" s="5" t="s">
        <v>349</v>
      </c>
      <c r="K9" s="5" t="s">
        <v>96</v>
      </c>
      <c r="L9" s="5" t="s">
        <v>197</v>
      </c>
      <c r="M9" s="765"/>
      <c r="N9" s="613"/>
      <c r="R9" s="12"/>
      <c r="S9" s="12"/>
    </row>
    <row r="10" spans="1:19" s="14" customFormat="1">
      <c r="A10" s="5">
        <v>1</v>
      </c>
      <c r="B10" s="5">
        <v>2</v>
      </c>
      <c r="C10" s="5">
        <v>3</v>
      </c>
      <c r="D10" s="5">
        <v>4</v>
      </c>
      <c r="E10" s="5">
        <v>5</v>
      </c>
      <c r="F10" s="5">
        <v>6</v>
      </c>
      <c r="G10" s="5">
        <v>7</v>
      </c>
      <c r="H10" s="5">
        <v>8</v>
      </c>
      <c r="I10" s="5">
        <v>9</v>
      </c>
      <c r="J10" s="5">
        <v>10</v>
      </c>
      <c r="K10" s="5">
        <v>11</v>
      </c>
      <c r="L10" s="5">
        <v>12</v>
      </c>
      <c r="M10" s="5">
        <v>13</v>
      </c>
      <c r="N10" s="5">
        <v>14</v>
      </c>
    </row>
    <row r="11" spans="1:19" ht="14.25">
      <c r="A11" s="8">
        <v>1</v>
      </c>
      <c r="B11" s="379" t="s">
        <v>887</v>
      </c>
      <c r="C11" s="392">
        <v>118</v>
      </c>
      <c r="D11" s="392">
        <v>15</v>
      </c>
      <c r="E11" s="390">
        <v>0</v>
      </c>
      <c r="F11" s="390">
        <v>0</v>
      </c>
      <c r="G11" s="50">
        <f t="shared" ref="G11:G43" si="0">SUM(C11:F11)</f>
        <v>133</v>
      </c>
      <c r="H11" s="392">
        <v>118</v>
      </c>
      <c r="I11" s="392">
        <v>15</v>
      </c>
      <c r="J11" s="390">
        <v>0</v>
      </c>
      <c r="K11" s="390">
        <v>0</v>
      </c>
      <c r="L11" s="50">
        <v>133</v>
      </c>
      <c r="M11" s="757" t="s">
        <v>946</v>
      </c>
      <c r="N11" s="758"/>
    </row>
    <row r="12" spans="1:19" ht="14.25">
      <c r="A12" s="8">
        <v>2</v>
      </c>
      <c r="B12" s="379" t="s">
        <v>888</v>
      </c>
      <c r="C12" s="392">
        <v>83</v>
      </c>
      <c r="D12" s="392">
        <v>143</v>
      </c>
      <c r="E12" s="390">
        <v>0</v>
      </c>
      <c r="F12" s="390">
        <v>0</v>
      </c>
      <c r="G12" s="50">
        <f t="shared" si="0"/>
        <v>226</v>
      </c>
      <c r="H12" s="392">
        <v>83</v>
      </c>
      <c r="I12" s="392">
        <v>143</v>
      </c>
      <c r="J12" s="390">
        <v>0</v>
      </c>
      <c r="K12" s="390">
        <v>0</v>
      </c>
      <c r="L12" s="50">
        <v>226</v>
      </c>
      <c r="M12" s="759"/>
      <c r="N12" s="760"/>
    </row>
    <row r="13" spans="1:19" ht="14.25">
      <c r="A13" s="8">
        <v>3</v>
      </c>
      <c r="B13" s="379" t="s">
        <v>889</v>
      </c>
      <c r="C13" s="392">
        <v>183</v>
      </c>
      <c r="D13" s="392">
        <v>61</v>
      </c>
      <c r="E13" s="390">
        <v>0</v>
      </c>
      <c r="F13" s="390">
        <v>0</v>
      </c>
      <c r="G13" s="50">
        <f t="shared" si="0"/>
        <v>244</v>
      </c>
      <c r="H13" s="392">
        <v>183</v>
      </c>
      <c r="I13" s="392">
        <v>61</v>
      </c>
      <c r="J13" s="390">
        <v>0</v>
      </c>
      <c r="K13" s="390">
        <v>0</v>
      </c>
      <c r="L13" s="50">
        <v>244</v>
      </c>
      <c r="M13" s="759"/>
      <c r="N13" s="760"/>
    </row>
    <row r="14" spans="1:19" ht="14.25">
      <c r="A14" s="8">
        <v>4</v>
      </c>
      <c r="B14" s="379" t="s">
        <v>890</v>
      </c>
      <c r="C14" s="392">
        <v>226</v>
      </c>
      <c r="D14" s="392">
        <v>37</v>
      </c>
      <c r="E14" s="390">
        <v>0</v>
      </c>
      <c r="F14" s="390">
        <v>0</v>
      </c>
      <c r="G14" s="50">
        <f t="shared" si="0"/>
        <v>263</v>
      </c>
      <c r="H14" s="392">
        <v>226</v>
      </c>
      <c r="I14" s="392">
        <v>37</v>
      </c>
      <c r="J14" s="390">
        <v>0</v>
      </c>
      <c r="K14" s="390">
        <v>0</v>
      </c>
      <c r="L14" s="50">
        <v>263</v>
      </c>
      <c r="M14" s="759"/>
      <c r="N14" s="760"/>
    </row>
    <row r="15" spans="1:19" ht="14.25">
      <c r="A15" s="8">
        <v>5</v>
      </c>
      <c r="B15" s="379" t="s">
        <v>891</v>
      </c>
      <c r="C15" s="392">
        <v>224</v>
      </c>
      <c r="D15" s="392">
        <v>6</v>
      </c>
      <c r="E15" s="390">
        <v>0</v>
      </c>
      <c r="F15" s="390">
        <v>0</v>
      </c>
      <c r="G15" s="50">
        <f t="shared" si="0"/>
        <v>230</v>
      </c>
      <c r="H15" s="392">
        <v>224</v>
      </c>
      <c r="I15" s="392">
        <v>6</v>
      </c>
      <c r="J15" s="390">
        <v>0</v>
      </c>
      <c r="K15" s="390">
        <v>0</v>
      </c>
      <c r="L15" s="50">
        <v>230</v>
      </c>
      <c r="M15" s="759"/>
      <c r="N15" s="760"/>
    </row>
    <row r="16" spans="1:19" ht="14.25">
      <c r="A16" s="8">
        <v>6</v>
      </c>
      <c r="B16" s="379" t="s">
        <v>892</v>
      </c>
      <c r="C16" s="392">
        <v>162</v>
      </c>
      <c r="D16" s="392">
        <v>54</v>
      </c>
      <c r="E16" s="390">
        <v>0</v>
      </c>
      <c r="F16" s="390">
        <v>0</v>
      </c>
      <c r="G16" s="50">
        <f t="shared" si="0"/>
        <v>216</v>
      </c>
      <c r="H16" s="392">
        <v>162</v>
      </c>
      <c r="I16" s="392">
        <v>54</v>
      </c>
      <c r="J16" s="390">
        <v>0</v>
      </c>
      <c r="K16" s="390">
        <v>0</v>
      </c>
      <c r="L16" s="50">
        <v>216</v>
      </c>
      <c r="M16" s="759"/>
      <c r="N16" s="760"/>
    </row>
    <row r="17" spans="1:14" ht="14.25">
      <c r="A17" s="8">
        <v>7</v>
      </c>
      <c r="B17" s="379" t="s">
        <v>893</v>
      </c>
      <c r="C17" s="392">
        <v>181</v>
      </c>
      <c r="D17" s="392">
        <v>32</v>
      </c>
      <c r="E17" s="390">
        <v>0</v>
      </c>
      <c r="F17" s="390">
        <v>0</v>
      </c>
      <c r="G17" s="50">
        <f t="shared" si="0"/>
        <v>213</v>
      </c>
      <c r="H17" s="392">
        <v>181</v>
      </c>
      <c r="I17" s="392">
        <v>32</v>
      </c>
      <c r="J17" s="390">
        <v>0</v>
      </c>
      <c r="K17" s="390">
        <v>0</v>
      </c>
      <c r="L17" s="50">
        <v>213</v>
      </c>
      <c r="M17" s="759"/>
      <c r="N17" s="760"/>
    </row>
    <row r="18" spans="1:14" ht="14.25">
      <c r="A18" s="8">
        <v>8</v>
      </c>
      <c r="B18" s="379" t="s">
        <v>894</v>
      </c>
      <c r="C18" s="392">
        <v>225</v>
      </c>
      <c r="D18" s="392">
        <v>59</v>
      </c>
      <c r="E18" s="390">
        <v>0</v>
      </c>
      <c r="F18" s="390">
        <v>0</v>
      </c>
      <c r="G18" s="50">
        <f t="shared" si="0"/>
        <v>284</v>
      </c>
      <c r="H18" s="392">
        <v>225</v>
      </c>
      <c r="I18" s="392">
        <v>59</v>
      </c>
      <c r="J18" s="390">
        <v>0</v>
      </c>
      <c r="K18" s="390">
        <v>0</v>
      </c>
      <c r="L18" s="50">
        <v>284</v>
      </c>
      <c r="M18" s="759"/>
      <c r="N18" s="760"/>
    </row>
    <row r="19" spans="1:14" ht="14.25">
      <c r="A19" s="8">
        <v>9</v>
      </c>
      <c r="B19" s="379" t="s">
        <v>895</v>
      </c>
      <c r="C19" s="392">
        <v>163</v>
      </c>
      <c r="D19" s="392">
        <v>95</v>
      </c>
      <c r="E19" s="390">
        <v>0</v>
      </c>
      <c r="F19" s="390">
        <v>0</v>
      </c>
      <c r="G19" s="50">
        <f t="shared" si="0"/>
        <v>258</v>
      </c>
      <c r="H19" s="392">
        <v>163</v>
      </c>
      <c r="I19" s="392">
        <v>95</v>
      </c>
      <c r="J19" s="390">
        <v>0</v>
      </c>
      <c r="K19" s="390">
        <v>0</v>
      </c>
      <c r="L19" s="50">
        <v>258</v>
      </c>
      <c r="M19" s="759"/>
      <c r="N19" s="760"/>
    </row>
    <row r="20" spans="1:14" ht="14.25">
      <c r="A20" s="8">
        <v>10</v>
      </c>
      <c r="B20" s="379" t="s">
        <v>896</v>
      </c>
      <c r="C20" s="392">
        <v>111</v>
      </c>
      <c r="D20" s="392">
        <v>14</v>
      </c>
      <c r="E20" s="390">
        <v>0</v>
      </c>
      <c r="F20" s="390">
        <v>0</v>
      </c>
      <c r="G20" s="50">
        <f t="shared" si="0"/>
        <v>125</v>
      </c>
      <c r="H20" s="392">
        <v>111</v>
      </c>
      <c r="I20" s="392">
        <v>14</v>
      </c>
      <c r="J20" s="390">
        <v>0</v>
      </c>
      <c r="K20" s="390">
        <v>0</v>
      </c>
      <c r="L20" s="50">
        <v>125</v>
      </c>
      <c r="M20" s="759"/>
      <c r="N20" s="760"/>
    </row>
    <row r="21" spans="1:14" ht="14.25">
      <c r="A21" s="8">
        <v>11</v>
      </c>
      <c r="B21" s="379" t="s">
        <v>897</v>
      </c>
      <c r="C21" s="392">
        <v>269</v>
      </c>
      <c r="D21" s="392">
        <v>10</v>
      </c>
      <c r="E21" s="390">
        <v>0</v>
      </c>
      <c r="F21" s="390">
        <v>0</v>
      </c>
      <c r="G21" s="50">
        <f t="shared" si="0"/>
        <v>279</v>
      </c>
      <c r="H21" s="392">
        <v>269</v>
      </c>
      <c r="I21" s="392">
        <v>10</v>
      </c>
      <c r="J21" s="390">
        <v>0</v>
      </c>
      <c r="K21" s="390">
        <v>0</v>
      </c>
      <c r="L21" s="50">
        <v>279</v>
      </c>
      <c r="M21" s="759"/>
      <c r="N21" s="760"/>
    </row>
    <row r="22" spans="1:14" ht="14.25">
      <c r="A22" s="8">
        <v>12</v>
      </c>
      <c r="B22" s="379" t="s">
        <v>898</v>
      </c>
      <c r="C22" s="392">
        <v>212</v>
      </c>
      <c r="D22" s="392">
        <v>78</v>
      </c>
      <c r="E22" s="390">
        <v>0</v>
      </c>
      <c r="F22" s="390">
        <v>0</v>
      </c>
      <c r="G22" s="50">
        <f t="shared" si="0"/>
        <v>290</v>
      </c>
      <c r="H22" s="392">
        <v>212</v>
      </c>
      <c r="I22" s="392">
        <v>78</v>
      </c>
      <c r="J22" s="390">
        <v>0</v>
      </c>
      <c r="K22" s="390">
        <v>0</v>
      </c>
      <c r="L22" s="50">
        <v>290</v>
      </c>
      <c r="M22" s="759"/>
      <c r="N22" s="760"/>
    </row>
    <row r="23" spans="1:14" ht="14.25">
      <c r="A23" s="8">
        <v>13</v>
      </c>
      <c r="B23" s="379" t="s">
        <v>899</v>
      </c>
      <c r="C23" s="392">
        <v>132</v>
      </c>
      <c r="D23" s="392">
        <v>39</v>
      </c>
      <c r="E23" s="390">
        <v>0</v>
      </c>
      <c r="F23" s="390">
        <v>0</v>
      </c>
      <c r="G23" s="50">
        <f t="shared" si="0"/>
        <v>171</v>
      </c>
      <c r="H23" s="392">
        <v>132</v>
      </c>
      <c r="I23" s="392">
        <v>39</v>
      </c>
      <c r="J23" s="390">
        <v>0</v>
      </c>
      <c r="K23" s="390">
        <v>0</v>
      </c>
      <c r="L23" s="50">
        <v>171</v>
      </c>
      <c r="M23" s="759"/>
      <c r="N23" s="760"/>
    </row>
    <row r="24" spans="1:14" ht="14.25">
      <c r="A24" s="8">
        <v>14</v>
      </c>
      <c r="B24" s="379" t="s">
        <v>900</v>
      </c>
      <c r="C24" s="392">
        <v>125</v>
      </c>
      <c r="D24" s="392">
        <v>13</v>
      </c>
      <c r="E24" s="390">
        <v>0</v>
      </c>
      <c r="F24" s="390">
        <v>0</v>
      </c>
      <c r="G24" s="50">
        <f t="shared" si="0"/>
        <v>138</v>
      </c>
      <c r="H24" s="392">
        <v>125</v>
      </c>
      <c r="I24" s="392">
        <v>13</v>
      </c>
      <c r="J24" s="390">
        <v>0</v>
      </c>
      <c r="K24" s="390">
        <v>0</v>
      </c>
      <c r="L24" s="50">
        <v>138</v>
      </c>
      <c r="M24" s="759"/>
      <c r="N24" s="760"/>
    </row>
    <row r="25" spans="1:14" ht="14.25">
      <c r="A25" s="8">
        <v>15</v>
      </c>
      <c r="B25" s="379" t="s">
        <v>901</v>
      </c>
      <c r="C25" s="392">
        <v>77</v>
      </c>
      <c r="D25" s="392">
        <v>38</v>
      </c>
      <c r="E25" s="390">
        <v>0</v>
      </c>
      <c r="F25" s="390">
        <v>0</v>
      </c>
      <c r="G25" s="50">
        <f t="shared" si="0"/>
        <v>115</v>
      </c>
      <c r="H25" s="392">
        <v>77</v>
      </c>
      <c r="I25" s="392">
        <v>38</v>
      </c>
      <c r="J25" s="390">
        <v>0</v>
      </c>
      <c r="K25" s="390">
        <v>0</v>
      </c>
      <c r="L25" s="50">
        <v>115</v>
      </c>
      <c r="M25" s="759"/>
      <c r="N25" s="760"/>
    </row>
    <row r="26" spans="1:14" ht="14.25">
      <c r="A26" s="8">
        <v>16</v>
      </c>
      <c r="B26" s="379" t="s">
        <v>902</v>
      </c>
      <c r="C26" s="392">
        <v>82</v>
      </c>
      <c r="D26" s="392">
        <v>11</v>
      </c>
      <c r="E26" s="390">
        <v>0</v>
      </c>
      <c r="F26" s="390">
        <v>0</v>
      </c>
      <c r="G26" s="50">
        <f t="shared" si="0"/>
        <v>93</v>
      </c>
      <c r="H26" s="392">
        <v>82</v>
      </c>
      <c r="I26" s="392">
        <v>11</v>
      </c>
      <c r="J26" s="390">
        <v>0</v>
      </c>
      <c r="K26" s="390">
        <v>0</v>
      </c>
      <c r="L26" s="50">
        <v>93</v>
      </c>
      <c r="M26" s="759"/>
      <c r="N26" s="760"/>
    </row>
    <row r="27" spans="1:14" ht="14.25">
      <c r="A27" s="8">
        <v>17</v>
      </c>
      <c r="B27" s="379" t="s">
        <v>903</v>
      </c>
      <c r="C27" s="392">
        <v>216</v>
      </c>
      <c r="D27" s="392">
        <v>26</v>
      </c>
      <c r="E27" s="390">
        <v>0</v>
      </c>
      <c r="F27" s="390">
        <v>0</v>
      </c>
      <c r="G27" s="50">
        <f t="shared" si="0"/>
        <v>242</v>
      </c>
      <c r="H27" s="392">
        <v>216</v>
      </c>
      <c r="I27" s="392">
        <v>26</v>
      </c>
      <c r="J27" s="390">
        <v>0</v>
      </c>
      <c r="K27" s="390">
        <v>0</v>
      </c>
      <c r="L27" s="50">
        <v>242</v>
      </c>
      <c r="M27" s="759"/>
      <c r="N27" s="760"/>
    </row>
    <row r="28" spans="1:14" ht="14.25">
      <c r="A28" s="8">
        <v>18</v>
      </c>
      <c r="B28" s="379" t="s">
        <v>904</v>
      </c>
      <c r="C28" s="392">
        <v>129</v>
      </c>
      <c r="D28" s="392">
        <v>40</v>
      </c>
      <c r="E28" s="390">
        <v>0</v>
      </c>
      <c r="F28" s="390">
        <v>0</v>
      </c>
      <c r="G28" s="50">
        <f t="shared" si="0"/>
        <v>169</v>
      </c>
      <c r="H28" s="392">
        <v>129</v>
      </c>
      <c r="I28" s="392">
        <v>40</v>
      </c>
      <c r="J28" s="390">
        <v>0</v>
      </c>
      <c r="K28" s="390">
        <v>0</v>
      </c>
      <c r="L28" s="50">
        <v>169</v>
      </c>
      <c r="M28" s="759"/>
      <c r="N28" s="760"/>
    </row>
    <row r="29" spans="1:14" ht="14.25">
      <c r="A29" s="8">
        <v>19</v>
      </c>
      <c r="B29" s="379" t="s">
        <v>905</v>
      </c>
      <c r="C29" s="392">
        <v>279</v>
      </c>
      <c r="D29" s="392">
        <v>29</v>
      </c>
      <c r="E29" s="390">
        <v>0</v>
      </c>
      <c r="F29" s="390">
        <v>0</v>
      </c>
      <c r="G29" s="50">
        <f t="shared" si="0"/>
        <v>308</v>
      </c>
      <c r="H29" s="392">
        <v>279</v>
      </c>
      <c r="I29" s="392">
        <v>29</v>
      </c>
      <c r="J29" s="390">
        <v>0</v>
      </c>
      <c r="K29" s="390">
        <v>0</v>
      </c>
      <c r="L29" s="50">
        <v>308</v>
      </c>
      <c r="M29" s="759"/>
      <c r="N29" s="760"/>
    </row>
    <row r="30" spans="1:14" ht="14.25">
      <c r="A30" s="8">
        <v>20</v>
      </c>
      <c r="B30" s="379" t="s">
        <v>906</v>
      </c>
      <c r="C30" s="392">
        <v>133</v>
      </c>
      <c r="D30" s="392">
        <v>50</v>
      </c>
      <c r="E30" s="390">
        <v>0</v>
      </c>
      <c r="F30" s="390">
        <v>0</v>
      </c>
      <c r="G30" s="50">
        <f t="shared" si="0"/>
        <v>183</v>
      </c>
      <c r="H30" s="392">
        <v>133</v>
      </c>
      <c r="I30" s="392">
        <v>50</v>
      </c>
      <c r="J30" s="390">
        <v>0</v>
      </c>
      <c r="K30" s="390">
        <v>0</v>
      </c>
      <c r="L30" s="50">
        <v>183</v>
      </c>
      <c r="M30" s="759"/>
      <c r="N30" s="760"/>
    </row>
    <row r="31" spans="1:14" ht="14.25">
      <c r="A31" s="8">
        <v>21</v>
      </c>
      <c r="B31" s="379" t="s">
        <v>907</v>
      </c>
      <c r="C31" s="392">
        <v>210</v>
      </c>
      <c r="D31" s="392">
        <v>51</v>
      </c>
      <c r="E31" s="390">
        <v>0</v>
      </c>
      <c r="F31" s="390">
        <v>0</v>
      </c>
      <c r="G31" s="50">
        <f t="shared" si="0"/>
        <v>261</v>
      </c>
      <c r="H31" s="392">
        <v>210</v>
      </c>
      <c r="I31" s="392">
        <v>51</v>
      </c>
      <c r="J31" s="390">
        <v>0</v>
      </c>
      <c r="K31" s="390">
        <v>0</v>
      </c>
      <c r="L31" s="50">
        <v>261</v>
      </c>
      <c r="M31" s="759"/>
      <c r="N31" s="760"/>
    </row>
    <row r="32" spans="1:14" ht="14.25">
      <c r="A32" s="8">
        <v>22</v>
      </c>
      <c r="B32" s="379" t="s">
        <v>908</v>
      </c>
      <c r="C32" s="392">
        <v>96</v>
      </c>
      <c r="D32" s="392">
        <v>29</v>
      </c>
      <c r="E32" s="390">
        <v>0</v>
      </c>
      <c r="F32" s="390">
        <v>0</v>
      </c>
      <c r="G32" s="50">
        <f t="shared" si="0"/>
        <v>125</v>
      </c>
      <c r="H32" s="392">
        <v>96</v>
      </c>
      <c r="I32" s="392">
        <v>29</v>
      </c>
      <c r="J32" s="390">
        <v>0</v>
      </c>
      <c r="K32" s="390">
        <v>0</v>
      </c>
      <c r="L32" s="50">
        <v>125</v>
      </c>
      <c r="M32" s="759"/>
      <c r="N32" s="760"/>
    </row>
    <row r="33" spans="1:14" ht="14.25">
      <c r="A33" s="8">
        <v>23</v>
      </c>
      <c r="B33" s="379" t="s">
        <v>909</v>
      </c>
      <c r="C33" s="392">
        <v>168</v>
      </c>
      <c r="D33" s="392">
        <v>86</v>
      </c>
      <c r="E33" s="390">
        <v>0</v>
      </c>
      <c r="F33" s="390">
        <v>0</v>
      </c>
      <c r="G33" s="50">
        <f t="shared" si="0"/>
        <v>254</v>
      </c>
      <c r="H33" s="392">
        <v>168</v>
      </c>
      <c r="I33" s="392">
        <v>86</v>
      </c>
      <c r="J33" s="390">
        <v>0</v>
      </c>
      <c r="K33" s="390">
        <v>0</v>
      </c>
      <c r="L33" s="50">
        <v>254</v>
      </c>
      <c r="M33" s="759"/>
      <c r="N33" s="760"/>
    </row>
    <row r="34" spans="1:14" ht="14.25">
      <c r="A34" s="8">
        <v>24</v>
      </c>
      <c r="B34" s="379" t="s">
        <v>910</v>
      </c>
      <c r="C34" s="392">
        <v>264</v>
      </c>
      <c r="D34" s="392">
        <v>33</v>
      </c>
      <c r="E34" s="390">
        <v>0</v>
      </c>
      <c r="F34" s="390">
        <v>0</v>
      </c>
      <c r="G34" s="50">
        <f t="shared" si="0"/>
        <v>297</v>
      </c>
      <c r="H34" s="392">
        <v>264</v>
      </c>
      <c r="I34" s="392">
        <v>33</v>
      </c>
      <c r="J34" s="390">
        <v>0</v>
      </c>
      <c r="K34" s="390">
        <v>0</v>
      </c>
      <c r="L34" s="50">
        <v>297</v>
      </c>
      <c r="M34" s="759"/>
      <c r="N34" s="760"/>
    </row>
    <row r="35" spans="1:14" ht="14.25">
      <c r="A35" s="8">
        <v>25</v>
      </c>
      <c r="B35" s="379" t="s">
        <v>911</v>
      </c>
      <c r="C35" s="392">
        <v>135</v>
      </c>
      <c r="D35" s="392">
        <v>22</v>
      </c>
      <c r="E35" s="390">
        <v>0</v>
      </c>
      <c r="F35" s="390">
        <v>0</v>
      </c>
      <c r="G35" s="50">
        <f t="shared" si="0"/>
        <v>157</v>
      </c>
      <c r="H35" s="392">
        <v>135</v>
      </c>
      <c r="I35" s="392">
        <v>22</v>
      </c>
      <c r="J35" s="390">
        <v>0</v>
      </c>
      <c r="K35" s="390">
        <v>0</v>
      </c>
      <c r="L35" s="50">
        <v>157</v>
      </c>
      <c r="M35" s="759"/>
      <c r="N35" s="760"/>
    </row>
    <row r="36" spans="1:14" ht="14.25">
      <c r="A36" s="8">
        <v>26</v>
      </c>
      <c r="B36" s="379" t="s">
        <v>912</v>
      </c>
      <c r="C36" s="392">
        <v>111</v>
      </c>
      <c r="D36" s="392">
        <v>119</v>
      </c>
      <c r="E36" s="390">
        <v>0</v>
      </c>
      <c r="F36" s="390">
        <v>0</v>
      </c>
      <c r="G36" s="50">
        <f t="shared" si="0"/>
        <v>230</v>
      </c>
      <c r="H36" s="392">
        <v>111</v>
      </c>
      <c r="I36" s="392">
        <v>119</v>
      </c>
      <c r="J36" s="390">
        <v>0</v>
      </c>
      <c r="K36" s="390">
        <v>0</v>
      </c>
      <c r="L36" s="50">
        <v>230</v>
      </c>
      <c r="M36" s="759"/>
      <c r="N36" s="760"/>
    </row>
    <row r="37" spans="1:14" ht="14.25">
      <c r="A37" s="8">
        <v>27</v>
      </c>
      <c r="B37" s="379" t="s">
        <v>913</v>
      </c>
      <c r="C37" s="392">
        <v>150</v>
      </c>
      <c r="D37" s="392">
        <v>21</v>
      </c>
      <c r="E37" s="390">
        <v>0</v>
      </c>
      <c r="F37" s="390">
        <v>0</v>
      </c>
      <c r="G37" s="50">
        <f t="shared" si="0"/>
        <v>171</v>
      </c>
      <c r="H37" s="392">
        <v>150</v>
      </c>
      <c r="I37" s="392">
        <v>21</v>
      </c>
      <c r="J37" s="390">
        <v>0</v>
      </c>
      <c r="K37" s="390">
        <v>0</v>
      </c>
      <c r="L37" s="50">
        <v>171</v>
      </c>
      <c r="M37" s="759"/>
      <c r="N37" s="760"/>
    </row>
    <row r="38" spans="1:14" ht="14.25">
      <c r="A38" s="8">
        <v>28</v>
      </c>
      <c r="B38" s="379" t="s">
        <v>914</v>
      </c>
      <c r="C38" s="392">
        <v>291</v>
      </c>
      <c r="D38" s="392">
        <v>21</v>
      </c>
      <c r="E38" s="390">
        <v>0</v>
      </c>
      <c r="F38" s="390">
        <v>0</v>
      </c>
      <c r="G38" s="50">
        <f t="shared" si="0"/>
        <v>312</v>
      </c>
      <c r="H38" s="392">
        <v>291</v>
      </c>
      <c r="I38" s="392">
        <v>21</v>
      </c>
      <c r="J38" s="390">
        <v>0</v>
      </c>
      <c r="K38" s="390">
        <v>0</v>
      </c>
      <c r="L38" s="50">
        <v>312</v>
      </c>
      <c r="M38" s="759"/>
      <c r="N38" s="760"/>
    </row>
    <row r="39" spans="1:14" ht="14.25">
      <c r="A39" s="8">
        <v>29</v>
      </c>
      <c r="B39" s="379" t="s">
        <v>915</v>
      </c>
      <c r="C39" s="392">
        <v>69</v>
      </c>
      <c r="D39" s="392">
        <v>106</v>
      </c>
      <c r="E39" s="390">
        <v>0</v>
      </c>
      <c r="F39" s="390">
        <v>0</v>
      </c>
      <c r="G39" s="50">
        <f t="shared" si="0"/>
        <v>175</v>
      </c>
      <c r="H39" s="392">
        <v>69</v>
      </c>
      <c r="I39" s="392">
        <v>106</v>
      </c>
      <c r="J39" s="390">
        <v>0</v>
      </c>
      <c r="K39" s="390">
        <v>0</v>
      </c>
      <c r="L39" s="50">
        <v>175</v>
      </c>
      <c r="M39" s="759"/>
      <c r="N39" s="760"/>
    </row>
    <row r="40" spans="1:14" ht="14.25">
      <c r="A40" s="8">
        <v>30</v>
      </c>
      <c r="B40" s="379" t="s">
        <v>916</v>
      </c>
      <c r="C40" s="392">
        <v>306</v>
      </c>
      <c r="D40" s="392">
        <v>51</v>
      </c>
      <c r="E40" s="390">
        <v>0</v>
      </c>
      <c r="F40" s="390">
        <v>0</v>
      </c>
      <c r="G40" s="50">
        <f t="shared" si="0"/>
        <v>357</v>
      </c>
      <c r="H40" s="392">
        <v>306</v>
      </c>
      <c r="I40" s="392">
        <v>51</v>
      </c>
      <c r="J40" s="390">
        <v>0</v>
      </c>
      <c r="K40" s="390">
        <v>0</v>
      </c>
      <c r="L40" s="50">
        <v>357</v>
      </c>
      <c r="M40" s="759"/>
      <c r="N40" s="760"/>
    </row>
    <row r="41" spans="1:14" ht="14.25">
      <c r="A41" s="8">
        <v>31</v>
      </c>
      <c r="B41" s="379" t="s">
        <v>917</v>
      </c>
      <c r="C41" s="392">
        <v>368</v>
      </c>
      <c r="D41" s="392">
        <v>40</v>
      </c>
      <c r="E41" s="390">
        <v>0</v>
      </c>
      <c r="F41" s="390">
        <v>0</v>
      </c>
      <c r="G41" s="50">
        <f t="shared" si="0"/>
        <v>408</v>
      </c>
      <c r="H41" s="392">
        <v>368</v>
      </c>
      <c r="I41" s="392">
        <v>40</v>
      </c>
      <c r="J41" s="390">
        <v>0</v>
      </c>
      <c r="K41" s="390">
        <v>0</v>
      </c>
      <c r="L41" s="50">
        <v>408</v>
      </c>
      <c r="M41" s="759"/>
      <c r="N41" s="760"/>
    </row>
    <row r="42" spans="1:14" ht="14.25">
      <c r="A42" s="8">
        <v>32</v>
      </c>
      <c r="B42" s="379" t="s">
        <v>918</v>
      </c>
      <c r="C42" s="392">
        <v>182</v>
      </c>
      <c r="D42" s="392">
        <v>85</v>
      </c>
      <c r="E42" s="390">
        <v>0</v>
      </c>
      <c r="F42" s="390">
        <v>0</v>
      </c>
      <c r="G42" s="50">
        <f t="shared" si="0"/>
        <v>267</v>
      </c>
      <c r="H42" s="392">
        <v>182</v>
      </c>
      <c r="I42" s="392">
        <v>85</v>
      </c>
      <c r="J42" s="390">
        <v>0</v>
      </c>
      <c r="K42" s="390">
        <v>0</v>
      </c>
      <c r="L42" s="50">
        <v>267</v>
      </c>
      <c r="M42" s="759"/>
      <c r="N42" s="760"/>
    </row>
    <row r="43" spans="1:14" ht="15">
      <c r="A43" s="3"/>
      <c r="B43" s="380" t="s">
        <v>86</v>
      </c>
      <c r="C43" s="386">
        <v>5680</v>
      </c>
      <c r="D43" s="386">
        <v>1514</v>
      </c>
      <c r="E43" s="389">
        <f>SUM(E11:E42)</f>
        <v>0</v>
      </c>
      <c r="F43" s="389">
        <f>SUM(F11:F42)</f>
        <v>0</v>
      </c>
      <c r="G43" s="389">
        <f t="shared" si="0"/>
        <v>7194</v>
      </c>
      <c r="H43" s="386">
        <v>5680</v>
      </c>
      <c r="I43" s="386">
        <v>1514</v>
      </c>
      <c r="J43" s="389">
        <v>0</v>
      </c>
      <c r="K43" s="389">
        <v>0</v>
      </c>
      <c r="L43" s="389">
        <v>7194</v>
      </c>
      <c r="M43" s="761"/>
      <c r="N43" s="762"/>
    </row>
    <row r="44" spans="1:14">
      <c r="A44" s="11"/>
      <c r="B44" s="12"/>
      <c r="C44" s="12"/>
      <c r="D44" s="12"/>
      <c r="E44" s="12"/>
      <c r="F44" s="12"/>
      <c r="G44" s="12"/>
      <c r="H44" s="12"/>
      <c r="I44" s="12"/>
      <c r="J44" s="12"/>
      <c r="K44" s="12"/>
      <c r="L44" s="12"/>
      <c r="M44" s="12"/>
      <c r="N44" s="12"/>
    </row>
    <row r="45" spans="1:14">
      <c r="A45" s="10" t="s">
        <v>8</v>
      </c>
    </row>
    <row r="46" spans="1:14">
      <c r="A46" t="s">
        <v>9</v>
      </c>
      <c r="M46">
        <f>L43+8968</f>
        <v>16162</v>
      </c>
    </row>
    <row r="47" spans="1:14">
      <c r="A47" t="s">
        <v>10</v>
      </c>
      <c r="L47" s="11" t="s">
        <v>11</v>
      </c>
      <c r="M47" s="11"/>
      <c r="N47" s="11" t="s">
        <v>11</v>
      </c>
    </row>
    <row r="48" spans="1:14">
      <c r="A48" s="15" t="s">
        <v>421</v>
      </c>
      <c r="J48" s="11"/>
      <c r="K48" s="11"/>
      <c r="L48" s="11"/>
    </row>
    <row r="49" spans="1:14">
      <c r="C49" s="15" t="s">
        <v>422</v>
      </c>
      <c r="E49" s="12"/>
      <c r="F49" s="12"/>
      <c r="G49" s="12"/>
      <c r="H49" s="12"/>
      <c r="I49" s="12"/>
      <c r="J49" s="12"/>
      <c r="K49" s="12"/>
      <c r="L49" s="12"/>
      <c r="M49" s="12"/>
    </row>
    <row r="50" spans="1:14">
      <c r="E50" s="12"/>
      <c r="F50" s="12"/>
      <c r="G50" s="12"/>
      <c r="H50" s="12"/>
      <c r="I50" s="12"/>
      <c r="J50" s="12"/>
      <c r="K50" s="12"/>
      <c r="L50" s="12"/>
      <c r="M50" s="12"/>
      <c r="N50" s="12"/>
    </row>
    <row r="51" spans="1:14">
      <c r="E51" s="12"/>
      <c r="F51" s="14"/>
      <c r="G51" s="14"/>
      <c r="H51" s="14"/>
      <c r="I51" s="623" t="s">
        <v>1079</v>
      </c>
      <c r="J51" s="623"/>
      <c r="K51" s="623"/>
      <c r="L51" s="623"/>
      <c r="M51" s="623"/>
      <c r="N51" s="12"/>
    </row>
    <row r="52" spans="1:14" ht="15.75" customHeight="1">
      <c r="A52" s="13" t="s">
        <v>12</v>
      </c>
      <c r="B52" s="13"/>
      <c r="C52" s="13"/>
      <c r="D52" s="13"/>
      <c r="E52" s="13"/>
      <c r="F52" s="578"/>
      <c r="G52" s="578"/>
      <c r="H52" s="578"/>
      <c r="I52" s="675" t="s">
        <v>1058</v>
      </c>
      <c r="J52" s="675"/>
      <c r="K52" s="675"/>
      <c r="L52" s="675"/>
      <c r="M52" s="675"/>
      <c r="N52" s="517"/>
    </row>
    <row r="53" spans="1:14" ht="15.75" customHeight="1">
      <c r="A53" s="436"/>
      <c r="B53" s="436"/>
      <c r="C53" s="436"/>
      <c r="D53" s="436"/>
      <c r="E53" s="436"/>
      <c r="F53" s="435"/>
      <c r="G53" s="435"/>
      <c r="H53" s="435"/>
      <c r="I53" s="435"/>
      <c r="J53" s="435"/>
      <c r="K53" s="435"/>
      <c r="L53" s="578"/>
      <c r="M53" s="578"/>
      <c r="N53" s="436"/>
    </row>
    <row r="54" spans="1:14" ht="15.75">
      <c r="A54" s="436"/>
      <c r="B54" s="436"/>
      <c r="C54" s="436"/>
      <c r="D54" s="436"/>
      <c r="E54" s="436"/>
      <c r="F54" s="624" t="s">
        <v>1081</v>
      </c>
      <c r="G54" s="624"/>
      <c r="H54" s="435"/>
      <c r="I54" s="435"/>
      <c r="J54" s="435"/>
      <c r="K54" s="435"/>
      <c r="L54" s="435"/>
      <c r="M54" s="435"/>
      <c r="N54" s="436"/>
    </row>
    <row r="55" spans="1:14">
      <c r="F55" s="14"/>
      <c r="G55" s="14"/>
      <c r="H55" s="34"/>
      <c r="I55" s="623" t="s">
        <v>1080</v>
      </c>
      <c r="J55" s="623"/>
      <c r="K55" s="623"/>
      <c r="L55" s="623"/>
      <c r="M55" s="623"/>
      <c r="N55" s="34"/>
    </row>
    <row r="56" spans="1:14">
      <c r="A56" s="594"/>
      <c r="B56" s="594"/>
      <c r="C56" s="594"/>
      <c r="D56" s="594"/>
      <c r="E56" s="594"/>
      <c r="F56" s="594"/>
      <c r="G56" s="594"/>
      <c r="H56" s="594"/>
      <c r="I56" s="594"/>
      <c r="J56" s="594"/>
      <c r="K56" s="594"/>
      <c r="L56" s="594"/>
      <c r="M56" s="594"/>
      <c r="N56" s="594"/>
    </row>
  </sheetData>
  <mergeCells count="17">
    <mergeCell ref="D1:J1"/>
    <mergeCell ref="A2:N2"/>
    <mergeCell ref="A3:N3"/>
    <mergeCell ref="A5:N5"/>
    <mergeCell ref="L7:N7"/>
    <mergeCell ref="A7:B7"/>
    <mergeCell ref="M11:N43"/>
    <mergeCell ref="I51:M51"/>
    <mergeCell ref="I52:M52"/>
    <mergeCell ref="F54:G54"/>
    <mergeCell ref="I55:M55"/>
    <mergeCell ref="M8:M9"/>
    <mergeCell ref="N8:N9"/>
    <mergeCell ref="A8:A9"/>
    <mergeCell ref="B8:B9"/>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S56"/>
  <sheetViews>
    <sheetView topLeftCell="A19" zoomScaleSheetLayoutView="80" workbookViewId="0">
      <selection activeCell="F51" sqref="F51:M55"/>
    </sheetView>
  </sheetViews>
  <sheetFormatPr defaultRowHeight="12.75"/>
  <cols>
    <col min="1" max="1" width="6.28515625" customWidth="1"/>
    <col min="2" max="2" width="14.7109375"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c r="D1" s="623"/>
      <c r="E1" s="623"/>
      <c r="F1" s="623"/>
      <c r="G1" s="623"/>
      <c r="H1" s="623"/>
      <c r="I1" s="623"/>
      <c r="J1" s="623"/>
      <c r="M1" s="101" t="s">
        <v>244</v>
      </c>
    </row>
    <row r="2" spans="1:19" ht="15">
      <c r="A2" s="767" t="s">
        <v>0</v>
      </c>
      <c r="B2" s="767"/>
      <c r="C2" s="767"/>
      <c r="D2" s="767"/>
      <c r="E2" s="767"/>
      <c r="F2" s="767"/>
      <c r="G2" s="767"/>
      <c r="H2" s="767"/>
      <c r="I2" s="767"/>
      <c r="J2" s="767"/>
      <c r="K2" s="767"/>
      <c r="L2" s="767"/>
      <c r="M2" s="767"/>
      <c r="N2" s="767"/>
    </row>
    <row r="3" spans="1:19" ht="20.25">
      <c r="A3" s="664" t="s">
        <v>734</v>
      </c>
      <c r="B3" s="664"/>
      <c r="C3" s="664"/>
      <c r="D3" s="664"/>
      <c r="E3" s="664"/>
      <c r="F3" s="664"/>
      <c r="G3" s="664"/>
      <c r="H3" s="664"/>
      <c r="I3" s="664"/>
      <c r="J3" s="664"/>
      <c r="K3" s="664"/>
      <c r="L3" s="664"/>
      <c r="M3" s="664"/>
      <c r="N3" s="664"/>
    </row>
    <row r="4" spans="1:19" ht="11.25" customHeight="1"/>
    <row r="5" spans="1:19" ht="15.75">
      <c r="A5" s="665" t="s">
        <v>789</v>
      </c>
      <c r="B5" s="665"/>
      <c r="C5" s="665"/>
      <c r="D5" s="665"/>
      <c r="E5" s="665"/>
      <c r="F5" s="665"/>
      <c r="G5" s="665"/>
      <c r="H5" s="665"/>
      <c r="I5" s="665"/>
      <c r="J5" s="665"/>
      <c r="K5" s="665"/>
      <c r="L5" s="665"/>
      <c r="M5" s="665"/>
      <c r="N5" s="665"/>
    </row>
    <row r="7" spans="1:19">
      <c r="A7" s="666" t="s">
        <v>921</v>
      </c>
      <c r="B7" s="666"/>
      <c r="L7" s="763" t="s">
        <v>1070</v>
      </c>
      <c r="M7" s="763"/>
      <c r="N7" s="763"/>
      <c r="O7" s="109"/>
    </row>
    <row r="8" spans="1:19" ht="15.75" customHeight="1">
      <c r="A8" s="764" t="s">
        <v>2</v>
      </c>
      <c r="B8" s="764" t="s">
        <v>3</v>
      </c>
      <c r="C8" s="636" t="s">
        <v>4</v>
      </c>
      <c r="D8" s="636"/>
      <c r="E8" s="636"/>
      <c r="F8" s="640"/>
      <c r="G8" s="640"/>
      <c r="H8" s="636" t="s">
        <v>98</v>
      </c>
      <c r="I8" s="636"/>
      <c r="J8" s="636"/>
      <c r="K8" s="636"/>
      <c r="L8" s="636"/>
      <c r="M8" s="764" t="s">
        <v>127</v>
      </c>
      <c r="N8" s="613" t="s">
        <v>128</v>
      </c>
    </row>
    <row r="9" spans="1:19" ht="51">
      <c r="A9" s="765"/>
      <c r="B9" s="765"/>
      <c r="C9" s="5" t="s">
        <v>5</v>
      </c>
      <c r="D9" s="5" t="s">
        <v>6</v>
      </c>
      <c r="E9" s="5" t="s">
        <v>349</v>
      </c>
      <c r="F9" s="5" t="s">
        <v>96</v>
      </c>
      <c r="G9" s="5" t="s">
        <v>110</v>
      </c>
      <c r="H9" s="5" t="s">
        <v>5</v>
      </c>
      <c r="I9" s="5" t="s">
        <v>6</v>
      </c>
      <c r="J9" s="5" t="s">
        <v>349</v>
      </c>
      <c r="K9" s="7" t="s">
        <v>96</v>
      </c>
      <c r="L9" s="7" t="s">
        <v>111</v>
      </c>
      <c r="M9" s="765"/>
      <c r="N9" s="613"/>
      <c r="R9" s="12"/>
      <c r="S9" s="12"/>
    </row>
    <row r="10" spans="1:19" s="14" customFormat="1">
      <c r="A10" s="5">
        <v>1</v>
      </c>
      <c r="B10" s="5">
        <v>2</v>
      </c>
      <c r="C10" s="5">
        <v>3</v>
      </c>
      <c r="D10" s="5">
        <v>4</v>
      </c>
      <c r="E10" s="5">
        <v>5</v>
      </c>
      <c r="F10" s="5">
        <v>6</v>
      </c>
      <c r="G10" s="5">
        <v>7</v>
      </c>
      <c r="H10" s="5">
        <v>8</v>
      </c>
      <c r="I10" s="5">
        <v>9</v>
      </c>
      <c r="J10" s="5">
        <v>10</v>
      </c>
      <c r="K10" s="3">
        <v>11</v>
      </c>
      <c r="L10" s="108">
        <v>12</v>
      </c>
      <c r="M10" s="108">
        <v>13</v>
      </c>
      <c r="N10" s="3">
        <v>14</v>
      </c>
    </row>
    <row r="11" spans="1:19" ht="14.25">
      <c r="A11" s="8">
        <v>1</v>
      </c>
      <c r="B11" s="379" t="s">
        <v>887</v>
      </c>
      <c r="C11" s="416">
        <v>111</v>
      </c>
      <c r="D11" s="416">
        <v>13</v>
      </c>
      <c r="E11" s="390">
        <v>0</v>
      </c>
      <c r="F11" s="390">
        <v>0</v>
      </c>
      <c r="G11" s="50">
        <f t="shared" ref="G11:G43" si="0">SUM(C11:F11)</f>
        <v>124</v>
      </c>
      <c r="H11" s="416">
        <v>111</v>
      </c>
      <c r="I11" s="416">
        <v>13</v>
      </c>
      <c r="J11" s="390">
        <v>0</v>
      </c>
      <c r="K11" s="390">
        <v>0</v>
      </c>
      <c r="L11" s="50">
        <v>124</v>
      </c>
      <c r="M11" s="757" t="s">
        <v>946</v>
      </c>
      <c r="N11" s="758"/>
    </row>
    <row r="12" spans="1:19" ht="14.25">
      <c r="A12" s="8">
        <v>2</v>
      </c>
      <c r="B12" s="379" t="s">
        <v>888</v>
      </c>
      <c r="C12" s="416">
        <v>99</v>
      </c>
      <c r="D12" s="416">
        <v>76</v>
      </c>
      <c r="E12" s="390">
        <v>0</v>
      </c>
      <c r="F12" s="390">
        <v>0</v>
      </c>
      <c r="G12" s="50">
        <f t="shared" si="0"/>
        <v>175</v>
      </c>
      <c r="H12" s="416">
        <v>99</v>
      </c>
      <c r="I12" s="416">
        <v>76</v>
      </c>
      <c r="J12" s="390">
        <v>0</v>
      </c>
      <c r="K12" s="390">
        <v>0</v>
      </c>
      <c r="L12" s="50">
        <v>175</v>
      </c>
      <c r="M12" s="759"/>
      <c r="N12" s="760"/>
    </row>
    <row r="13" spans="1:19" ht="14.25">
      <c r="A13" s="8">
        <v>3</v>
      </c>
      <c r="B13" s="379" t="s">
        <v>889</v>
      </c>
      <c r="C13" s="416">
        <v>243</v>
      </c>
      <c r="D13" s="416">
        <v>23</v>
      </c>
      <c r="E13" s="390">
        <v>0</v>
      </c>
      <c r="F13" s="390">
        <v>0</v>
      </c>
      <c r="G13" s="50">
        <f t="shared" si="0"/>
        <v>266</v>
      </c>
      <c r="H13" s="416">
        <v>243</v>
      </c>
      <c r="I13" s="416">
        <v>23</v>
      </c>
      <c r="J13" s="390">
        <v>0</v>
      </c>
      <c r="K13" s="390">
        <v>0</v>
      </c>
      <c r="L13" s="50">
        <v>266</v>
      </c>
      <c r="M13" s="759"/>
      <c r="N13" s="760"/>
    </row>
    <row r="14" spans="1:19" ht="14.25">
      <c r="A14" s="8">
        <v>4</v>
      </c>
      <c r="B14" s="379" t="s">
        <v>890</v>
      </c>
      <c r="C14" s="416">
        <v>287</v>
      </c>
      <c r="D14" s="416">
        <v>68</v>
      </c>
      <c r="E14" s="390">
        <v>0</v>
      </c>
      <c r="F14" s="390">
        <v>0</v>
      </c>
      <c r="G14" s="50">
        <f t="shared" si="0"/>
        <v>355</v>
      </c>
      <c r="H14" s="416">
        <v>287</v>
      </c>
      <c r="I14" s="416">
        <v>68</v>
      </c>
      <c r="J14" s="390">
        <v>0</v>
      </c>
      <c r="K14" s="390">
        <v>0</v>
      </c>
      <c r="L14" s="50">
        <v>355</v>
      </c>
      <c r="M14" s="759"/>
      <c r="N14" s="760"/>
    </row>
    <row r="15" spans="1:19" ht="14.25">
      <c r="A15" s="8">
        <v>5</v>
      </c>
      <c r="B15" s="379" t="s">
        <v>891</v>
      </c>
      <c r="C15" s="416">
        <v>307</v>
      </c>
      <c r="D15" s="416">
        <v>3</v>
      </c>
      <c r="E15" s="390">
        <v>0</v>
      </c>
      <c r="F15" s="390">
        <v>0</v>
      </c>
      <c r="G15" s="50">
        <f t="shared" si="0"/>
        <v>310</v>
      </c>
      <c r="H15" s="416">
        <v>307</v>
      </c>
      <c r="I15" s="416">
        <v>3</v>
      </c>
      <c r="J15" s="390">
        <v>0</v>
      </c>
      <c r="K15" s="390">
        <v>0</v>
      </c>
      <c r="L15" s="50">
        <v>310</v>
      </c>
      <c r="M15" s="759"/>
      <c r="N15" s="760"/>
    </row>
    <row r="16" spans="1:19" ht="14.25">
      <c r="A16" s="8">
        <v>6</v>
      </c>
      <c r="B16" s="379" t="s">
        <v>892</v>
      </c>
      <c r="C16" s="416">
        <v>208</v>
      </c>
      <c r="D16" s="416">
        <v>64</v>
      </c>
      <c r="E16" s="390">
        <v>0</v>
      </c>
      <c r="F16" s="390">
        <v>0</v>
      </c>
      <c r="G16" s="50">
        <f t="shared" si="0"/>
        <v>272</v>
      </c>
      <c r="H16" s="416">
        <v>208</v>
      </c>
      <c r="I16" s="416">
        <v>64</v>
      </c>
      <c r="J16" s="390">
        <v>0</v>
      </c>
      <c r="K16" s="390">
        <v>0</v>
      </c>
      <c r="L16" s="50">
        <v>272</v>
      </c>
      <c r="M16" s="759"/>
      <c r="N16" s="760"/>
    </row>
    <row r="17" spans="1:14" ht="14.25">
      <c r="A17" s="8">
        <v>7</v>
      </c>
      <c r="B17" s="379" t="s">
        <v>893</v>
      </c>
      <c r="C17" s="416">
        <v>280</v>
      </c>
      <c r="D17" s="416">
        <v>13</v>
      </c>
      <c r="E17" s="390">
        <v>0</v>
      </c>
      <c r="F17" s="390">
        <v>0</v>
      </c>
      <c r="G17" s="50">
        <f t="shared" si="0"/>
        <v>293</v>
      </c>
      <c r="H17" s="416">
        <v>280</v>
      </c>
      <c r="I17" s="416">
        <v>13</v>
      </c>
      <c r="J17" s="390">
        <v>0</v>
      </c>
      <c r="K17" s="390">
        <v>0</v>
      </c>
      <c r="L17" s="50">
        <v>293</v>
      </c>
      <c r="M17" s="759"/>
      <c r="N17" s="760"/>
    </row>
    <row r="18" spans="1:14" ht="14.25">
      <c r="A18" s="8">
        <v>8</v>
      </c>
      <c r="B18" s="379" t="s">
        <v>894</v>
      </c>
      <c r="C18" s="417">
        <v>338</v>
      </c>
      <c r="D18" s="416">
        <v>57</v>
      </c>
      <c r="E18" s="390">
        <v>0</v>
      </c>
      <c r="F18" s="390">
        <v>0</v>
      </c>
      <c r="G18" s="50">
        <f t="shared" si="0"/>
        <v>395</v>
      </c>
      <c r="H18" s="417">
        <v>338</v>
      </c>
      <c r="I18" s="416">
        <v>57</v>
      </c>
      <c r="J18" s="390">
        <v>0</v>
      </c>
      <c r="K18" s="390">
        <v>0</v>
      </c>
      <c r="L18" s="50">
        <v>395</v>
      </c>
      <c r="M18" s="759"/>
      <c r="N18" s="760"/>
    </row>
    <row r="19" spans="1:14" ht="14.25">
      <c r="A19" s="8">
        <v>9</v>
      </c>
      <c r="B19" s="379" t="s">
        <v>895</v>
      </c>
      <c r="C19" s="416">
        <v>92</v>
      </c>
      <c r="D19" s="416">
        <v>42</v>
      </c>
      <c r="E19" s="390">
        <v>0</v>
      </c>
      <c r="F19" s="390">
        <v>0</v>
      </c>
      <c r="G19" s="50">
        <f t="shared" si="0"/>
        <v>134</v>
      </c>
      <c r="H19" s="416">
        <v>92</v>
      </c>
      <c r="I19" s="416">
        <v>42</v>
      </c>
      <c r="J19" s="390">
        <v>0</v>
      </c>
      <c r="K19" s="390">
        <v>0</v>
      </c>
      <c r="L19" s="50">
        <v>134</v>
      </c>
      <c r="M19" s="759"/>
      <c r="N19" s="760"/>
    </row>
    <row r="20" spans="1:14" ht="14.25">
      <c r="A20" s="8">
        <v>10</v>
      </c>
      <c r="B20" s="379" t="s">
        <v>896</v>
      </c>
      <c r="C20" s="416">
        <v>166</v>
      </c>
      <c r="D20" s="416">
        <v>8</v>
      </c>
      <c r="E20" s="390">
        <v>0</v>
      </c>
      <c r="F20" s="390">
        <v>0</v>
      </c>
      <c r="G20" s="50">
        <f t="shared" si="0"/>
        <v>174</v>
      </c>
      <c r="H20" s="416">
        <v>166</v>
      </c>
      <c r="I20" s="416">
        <v>8</v>
      </c>
      <c r="J20" s="390">
        <v>0</v>
      </c>
      <c r="K20" s="390">
        <v>0</v>
      </c>
      <c r="L20" s="50">
        <v>174</v>
      </c>
      <c r="M20" s="759"/>
      <c r="N20" s="760"/>
    </row>
    <row r="21" spans="1:14" ht="14.25">
      <c r="A21" s="8">
        <v>11</v>
      </c>
      <c r="B21" s="379" t="s">
        <v>897</v>
      </c>
      <c r="C21" s="416">
        <v>291</v>
      </c>
      <c r="D21" s="416">
        <v>6</v>
      </c>
      <c r="E21" s="390">
        <v>0</v>
      </c>
      <c r="F21" s="390">
        <v>0</v>
      </c>
      <c r="G21" s="50">
        <f t="shared" si="0"/>
        <v>297</v>
      </c>
      <c r="H21" s="416">
        <v>291</v>
      </c>
      <c r="I21" s="416">
        <v>6</v>
      </c>
      <c r="J21" s="390">
        <v>0</v>
      </c>
      <c r="K21" s="390">
        <v>0</v>
      </c>
      <c r="L21" s="50">
        <v>297</v>
      </c>
      <c r="M21" s="759"/>
      <c r="N21" s="760"/>
    </row>
    <row r="22" spans="1:14" ht="14.25">
      <c r="A22" s="8">
        <v>12</v>
      </c>
      <c r="B22" s="379" t="s">
        <v>898</v>
      </c>
      <c r="C22" s="416">
        <v>223</v>
      </c>
      <c r="D22" s="416">
        <v>79</v>
      </c>
      <c r="E22" s="390">
        <v>0</v>
      </c>
      <c r="F22" s="390">
        <v>0</v>
      </c>
      <c r="G22" s="50">
        <f t="shared" si="0"/>
        <v>302</v>
      </c>
      <c r="H22" s="416">
        <v>223</v>
      </c>
      <c r="I22" s="416">
        <v>79</v>
      </c>
      <c r="J22" s="390">
        <v>0</v>
      </c>
      <c r="K22" s="390">
        <v>0</v>
      </c>
      <c r="L22" s="50">
        <v>302</v>
      </c>
      <c r="M22" s="759"/>
      <c r="N22" s="760"/>
    </row>
    <row r="23" spans="1:14" ht="14.25">
      <c r="A23" s="8">
        <v>13</v>
      </c>
      <c r="B23" s="379" t="s">
        <v>899</v>
      </c>
      <c r="C23" s="416">
        <v>213</v>
      </c>
      <c r="D23" s="416">
        <v>67</v>
      </c>
      <c r="E23" s="390">
        <v>0</v>
      </c>
      <c r="F23" s="390">
        <v>0</v>
      </c>
      <c r="G23" s="50">
        <f t="shared" si="0"/>
        <v>280</v>
      </c>
      <c r="H23" s="416">
        <v>213</v>
      </c>
      <c r="I23" s="416">
        <v>67</v>
      </c>
      <c r="J23" s="390">
        <v>0</v>
      </c>
      <c r="K23" s="390">
        <v>0</v>
      </c>
      <c r="L23" s="50">
        <v>280</v>
      </c>
      <c r="M23" s="759"/>
      <c r="N23" s="760"/>
    </row>
    <row r="24" spans="1:14" ht="14.25">
      <c r="A24" s="8">
        <v>14</v>
      </c>
      <c r="B24" s="379" t="s">
        <v>900</v>
      </c>
      <c r="C24" s="416">
        <v>156</v>
      </c>
      <c r="D24" s="416">
        <v>19</v>
      </c>
      <c r="E24" s="390">
        <v>0</v>
      </c>
      <c r="F24" s="390">
        <v>0</v>
      </c>
      <c r="G24" s="50">
        <f t="shared" si="0"/>
        <v>175</v>
      </c>
      <c r="H24" s="416">
        <v>156</v>
      </c>
      <c r="I24" s="416">
        <v>19</v>
      </c>
      <c r="J24" s="390">
        <v>0</v>
      </c>
      <c r="K24" s="390">
        <v>0</v>
      </c>
      <c r="L24" s="50">
        <v>175</v>
      </c>
      <c r="M24" s="759"/>
      <c r="N24" s="760"/>
    </row>
    <row r="25" spans="1:14" ht="14.25">
      <c r="A25" s="8">
        <v>15</v>
      </c>
      <c r="B25" s="379" t="s">
        <v>901</v>
      </c>
      <c r="C25" s="416">
        <v>59</v>
      </c>
      <c r="D25" s="416">
        <v>33</v>
      </c>
      <c r="E25" s="390">
        <v>0</v>
      </c>
      <c r="F25" s="390">
        <v>0</v>
      </c>
      <c r="G25" s="50">
        <f t="shared" si="0"/>
        <v>92</v>
      </c>
      <c r="H25" s="416">
        <v>59</v>
      </c>
      <c r="I25" s="416">
        <v>33</v>
      </c>
      <c r="J25" s="390">
        <v>0</v>
      </c>
      <c r="K25" s="390">
        <v>0</v>
      </c>
      <c r="L25" s="50">
        <v>92</v>
      </c>
      <c r="M25" s="759"/>
      <c r="N25" s="760"/>
    </row>
    <row r="26" spans="1:14" ht="14.25">
      <c r="A26" s="8">
        <v>16</v>
      </c>
      <c r="B26" s="379" t="s">
        <v>902</v>
      </c>
      <c r="C26" s="416">
        <v>63</v>
      </c>
      <c r="D26" s="416">
        <v>14</v>
      </c>
      <c r="E26" s="390">
        <v>0</v>
      </c>
      <c r="F26" s="390">
        <v>0</v>
      </c>
      <c r="G26" s="50">
        <f t="shared" si="0"/>
        <v>77</v>
      </c>
      <c r="H26" s="416">
        <v>63</v>
      </c>
      <c r="I26" s="416">
        <v>14</v>
      </c>
      <c r="J26" s="390">
        <v>0</v>
      </c>
      <c r="K26" s="390">
        <v>0</v>
      </c>
      <c r="L26" s="50">
        <v>77</v>
      </c>
      <c r="M26" s="759"/>
      <c r="N26" s="760"/>
    </row>
    <row r="27" spans="1:14" ht="14.25">
      <c r="A27" s="8">
        <v>17</v>
      </c>
      <c r="B27" s="379" t="s">
        <v>903</v>
      </c>
      <c r="C27" s="416">
        <v>289</v>
      </c>
      <c r="D27" s="416">
        <v>30</v>
      </c>
      <c r="E27" s="390">
        <v>0</v>
      </c>
      <c r="F27" s="390">
        <v>0</v>
      </c>
      <c r="G27" s="50">
        <f t="shared" si="0"/>
        <v>319</v>
      </c>
      <c r="H27" s="416">
        <v>289</v>
      </c>
      <c r="I27" s="416">
        <v>30</v>
      </c>
      <c r="J27" s="390">
        <v>0</v>
      </c>
      <c r="K27" s="390">
        <v>0</v>
      </c>
      <c r="L27" s="50">
        <v>319</v>
      </c>
      <c r="M27" s="759"/>
      <c r="N27" s="760"/>
    </row>
    <row r="28" spans="1:14" ht="14.25">
      <c r="A28" s="8">
        <v>18</v>
      </c>
      <c r="B28" s="379" t="s">
        <v>904</v>
      </c>
      <c r="C28" s="416">
        <v>160</v>
      </c>
      <c r="D28" s="416">
        <v>45</v>
      </c>
      <c r="E28" s="390">
        <v>0</v>
      </c>
      <c r="F28" s="390">
        <v>0</v>
      </c>
      <c r="G28" s="50">
        <f t="shared" si="0"/>
        <v>205</v>
      </c>
      <c r="H28" s="416">
        <v>160</v>
      </c>
      <c r="I28" s="416">
        <v>45</v>
      </c>
      <c r="J28" s="390">
        <v>0</v>
      </c>
      <c r="K28" s="390">
        <v>0</v>
      </c>
      <c r="L28" s="50">
        <v>205</v>
      </c>
      <c r="M28" s="759"/>
      <c r="N28" s="760"/>
    </row>
    <row r="29" spans="1:14" ht="14.25">
      <c r="A29" s="8">
        <v>19</v>
      </c>
      <c r="B29" s="379" t="s">
        <v>905</v>
      </c>
      <c r="C29" s="416">
        <v>351</v>
      </c>
      <c r="D29" s="416">
        <v>18</v>
      </c>
      <c r="E29" s="390">
        <v>0</v>
      </c>
      <c r="F29" s="390">
        <v>0</v>
      </c>
      <c r="G29" s="50">
        <f t="shared" si="0"/>
        <v>369</v>
      </c>
      <c r="H29" s="416">
        <v>351</v>
      </c>
      <c r="I29" s="416">
        <v>18</v>
      </c>
      <c r="J29" s="390">
        <v>0</v>
      </c>
      <c r="K29" s="390">
        <v>0</v>
      </c>
      <c r="L29" s="50">
        <v>369</v>
      </c>
      <c r="M29" s="759"/>
      <c r="N29" s="760"/>
    </row>
    <row r="30" spans="1:14" ht="14.25">
      <c r="A30" s="8">
        <v>20</v>
      </c>
      <c r="B30" s="379" t="s">
        <v>906</v>
      </c>
      <c r="C30" s="416">
        <v>250</v>
      </c>
      <c r="D30" s="416">
        <v>69</v>
      </c>
      <c r="E30" s="390">
        <v>0</v>
      </c>
      <c r="F30" s="390">
        <v>0</v>
      </c>
      <c r="G30" s="50">
        <f t="shared" si="0"/>
        <v>319</v>
      </c>
      <c r="H30" s="416">
        <v>250</v>
      </c>
      <c r="I30" s="416">
        <v>69</v>
      </c>
      <c r="J30" s="390">
        <v>0</v>
      </c>
      <c r="K30" s="390">
        <v>0</v>
      </c>
      <c r="L30" s="50">
        <v>319</v>
      </c>
      <c r="M30" s="759"/>
      <c r="N30" s="760"/>
    </row>
    <row r="31" spans="1:14" ht="14.25">
      <c r="A31" s="8">
        <v>21</v>
      </c>
      <c r="B31" s="379" t="s">
        <v>907</v>
      </c>
      <c r="C31" s="416">
        <v>215</v>
      </c>
      <c r="D31" s="416">
        <v>74</v>
      </c>
      <c r="E31" s="390">
        <v>0</v>
      </c>
      <c r="F31" s="390">
        <v>0</v>
      </c>
      <c r="G31" s="50">
        <f t="shared" si="0"/>
        <v>289</v>
      </c>
      <c r="H31" s="416">
        <v>215</v>
      </c>
      <c r="I31" s="416">
        <v>74</v>
      </c>
      <c r="J31" s="390">
        <v>0</v>
      </c>
      <c r="K31" s="390">
        <v>0</v>
      </c>
      <c r="L31" s="50">
        <v>289</v>
      </c>
      <c r="M31" s="759"/>
      <c r="N31" s="760"/>
    </row>
    <row r="32" spans="1:14" ht="14.25">
      <c r="A32" s="8">
        <v>22</v>
      </c>
      <c r="B32" s="379" t="s">
        <v>908</v>
      </c>
      <c r="C32" s="416">
        <v>103</v>
      </c>
      <c r="D32" s="416">
        <v>76</v>
      </c>
      <c r="E32" s="390">
        <v>0</v>
      </c>
      <c r="F32" s="390">
        <v>0</v>
      </c>
      <c r="G32" s="50">
        <f t="shared" si="0"/>
        <v>179</v>
      </c>
      <c r="H32" s="416">
        <v>103</v>
      </c>
      <c r="I32" s="416">
        <v>76</v>
      </c>
      <c r="J32" s="390">
        <v>0</v>
      </c>
      <c r="K32" s="390">
        <v>0</v>
      </c>
      <c r="L32" s="50">
        <v>179</v>
      </c>
      <c r="M32" s="759"/>
      <c r="N32" s="760"/>
    </row>
    <row r="33" spans="1:14" ht="14.25">
      <c r="A33" s="8">
        <v>23</v>
      </c>
      <c r="B33" s="379" t="s">
        <v>909</v>
      </c>
      <c r="C33" s="416">
        <v>254</v>
      </c>
      <c r="D33" s="416">
        <v>97</v>
      </c>
      <c r="E33" s="390">
        <v>0</v>
      </c>
      <c r="F33" s="390">
        <v>0</v>
      </c>
      <c r="G33" s="50">
        <f t="shared" si="0"/>
        <v>351</v>
      </c>
      <c r="H33" s="416">
        <v>254</v>
      </c>
      <c r="I33" s="416">
        <v>97</v>
      </c>
      <c r="J33" s="390">
        <v>0</v>
      </c>
      <c r="K33" s="390">
        <v>0</v>
      </c>
      <c r="L33" s="50">
        <v>351</v>
      </c>
      <c r="M33" s="759"/>
      <c r="N33" s="760"/>
    </row>
    <row r="34" spans="1:14" ht="14.25">
      <c r="A34" s="8">
        <v>24</v>
      </c>
      <c r="B34" s="379" t="s">
        <v>910</v>
      </c>
      <c r="C34" s="416">
        <v>238</v>
      </c>
      <c r="D34" s="416">
        <v>33</v>
      </c>
      <c r="E34" s="390">
        <v>0</v>
      </c>
      <c r="F34" s="390">
        <v>0</v>
      </c>
      <c r="G34" s="50">
        <f t="shared" si="0"/>
        <v>271</v>
      </c>
      <c r="H34" s="416">
        <v>238</v>
      </c>
      <c r="I34" s="416">
        <v>33</v>
      </c>
      <c r="J34" s="390">
        <v>0</v>
      </c>
      <c r="K34" s="390">
        <v>0</v>
      </c>
      <c r="L34" s="50">
        <v>271</v>
      </c>
      <c r="M34" s="759"/>
      <c r="N34" s="760"/>
    </row>
    <row r="35" spans="1:14" ht="14.25">
      <c r="A35" s="8">
        <v>25</v>
      </c>
      <c r="B35" s="379" t="s">
        <v>911</v>
      </c>
      <c r="C35" s="416">
        <v>213</v>
      </c>
      <c r="D35" s="416">
        <v>32</v>
      </c>
      <c r="E35" s="390">
        <v>0</v>
      </c>
      <c r="F35" s="390">
        <v>0</v>
      </c>
      <c r="G35" s="50">
        <f t="shared" si="0"/>
        <v>245</v>
      </c>
      <c r="H35" s="416">
        <v>213</v>
      </c>
      <c r="I35" s="416">
        <v>32</v>
      </c>
      <c r="J35" s="390">
        <v>0</v>
      </c>
      <c r="K35" s="390">
        <v>0</v>
      </c>
      <c r="L35" s="50">
        <v>245</v>
      </c>
      <c r="M35" s="759"/>
      <c r="N35" s="760"/>
    </row>
    <row r="36" spans="1:14" ht="14.25">
      <c r="A36" s="8">
        <v>26</v>
      </c>
      <c r="B36" s="379" t="s">
        <v>912</v>
      </c>
      <c r="C36" s="416">
        <v>175</v>
      </c>
      <c r="D36" s="416">
        <v>306</v>
      </c>
      <c r="E36" s="390">
        <v>0</v>
      </c>
      <c r="F36" s="390">
        <v>0</v>
      </c>
      <c r="G36" s="50">
        <f t="shared" si="0"/>
        <v>481</v>
      </c>
      <c r="H36" s="416">
        <v>175</v>
      </c>
      <c r="I36" s="416">
        <v>306</v>
      </c>
      <c r="J36" s="390">
        <v>0</v>
      </c>
      <c r="K36" s="390">
        <v>0</v>
      </c>
      <c r="L36" s="50">
        <v>481</v>
      </c>
      <c r="M36" s="759"/>
      <c r="N36" s="760"/>
    </row>
    <row r="37" spans="1:14" ht="14.25">
      <c r="A37" s="8">
        <v>27</v>
      </c>
      <c r="B37" s="379" t="s">
        <v>913</v>
      </c>
      <c r="C37" s="416">
        <v>263</v>
      </c>
      <c r="D37" s="416">
        <v>7</v>
      </c>
      <c r="E37" s="390">
        <v>0</v>
      </c>
      <c r="F37" s="390">
        <v>0</v>
      </c>
      <c r="G37" s="50">
        <f t="shared" si="0"/>
        <v>270</v>
      </c>
      <c r="H37" s="416">
        <v>263</v>
      </c>
      <c r="I37" s="416">
        <v>7</v>
      </c>
      <c r="J37" s="390">
        <v>0</v>
      </c>
      <c r="K37" s="390">
        <v>0</v>
      </c>
      <c r="L37" s="50">
        <v>270</v>
      </c>
      <c r="M37" s="759"/>
      <c r="N37" s="760"/>
    </row>
    <row r="38" spans="1:14" ht="14.25">
      <c r="A38" s="8">
        <v>28</v>
      </c>
      <c r="B38" s="379" t="s">
        <v>914</v>
      </c>
      <c r="C38" s="416">
        <v>380</v>
      </c>
      <c r="D38" s="416">
        <v>26</v>
      </c>
      <c r="E38" s="390">
        <v>0</v>
      </c>
      <c r="F38" s="390">
        <v>0</v>
      </c>
      <c r="G38" s="50">
        <f t="shared" si="0"/>
        <v>406</v>
      </c>
      <c r="H38" s="416">
        <v>380</v>
      </c>
      <c r="I38" s="416">
        <v>26</v>
      </c>
      <c r="J38" s="390">
        <v>0</v>
      </c>
      <c r="K38" s="390">
        <v>0</v>
      </c>
      <c r="L38" s="50">
        <v>406</v>
      </c>
      <c r="M38" s="759"/>
      <c r="N38" s="760"/>
    </row>
    <row r="39" spans="1:14" ht="14.25">
      <c r="A39" s="8">
        <v>29</v>
      </c>
      <c r="B39" s="379" t="s">
        <v>915</v>
      </c>
      <c r="C39" s="416">
        <v>144</v>
      </c>
      <c r="D39" s="416">
        <v>177</v>
      </c>
      <c r="E39" s="390">
        <v>0</v>
      </c>
      <c r="F39" s="390">
        <v>0</v>
      </c>
      <c r="G39" s="50">
        <f t="shared" si="0"/>
        <v>321</v>
      </c>
      <c r="H39" s="416">
        <v>144</v>
      </c>
      <c r="I39" s="416">
        <v>177</v>
      </c>
      <c r="J39" s="390">
        <v>0</v>
      </c>
      <c r="K39" s="390">
        <v>0</v>
      </c>
      <c r="L39" s="50">
        <v>321</v>
      </c>
      <c r="M39" s="759"/>
      <c r="N39" s="760"/>
    </row>
    <row r="40" spans="1:14" ht="14.25">
      <c r="A40" s="8">
        <v>30</v>
      </c>
      <c r="B40" s="379" t="s">
        <v>916</v>
      </c>
      <c r="C40" s="416">
        <v>474</v>
      </c>
      <c r="D40" s="416">
        <v>58</v>
      </c>
      <c r="E40" s="390">
        <v>0</v>
      </c>
      <c r="F40" s="390">
        <v>0</v>
      </c>
      <c r="G40" s="50">
        <f t="shared" si="0"/>
        <v>532</v>
      </c>
      <c r="H40" s="416">
        <v>474</v>
      </c>
      <c r="I40" s="416">
        <v>58</v>
      </c>
      <c r="J40" s="390">
        <v>0</v>
      </c>
      <c r="K40" s="390">
        <v>0</v>
      </c>
      <c r="L40" s="50">
        <v>532</v>
      </c>
      <c r="M40" s="759"/>
      <c r="N40" s="760"/>
    </row>
    <row r="41" spans="1:14" ht="14.25">
      <c r="A41" s="8">
        <v>31</v>
      </c>
      <c r="B41" s="379" t="s">
        <v>917</v>
      </c>
      <c r="C41" s="416">
        <v>403</v>
      </c>
      <c r="D41" s="416">
        <v>66</v>
      </c>
      <c r="E41" s="390">
        <v>0</v>
      </c>
      <c r="F41" s="390">
        <v>0</v>
      </c>
      <c r="G41" s="50">
        <f t="shared" si="0"/>
        <v>469</v>
      </c>
      <c r="H41" s="416">
        <v>403</v>
      </c>
      <c r="I41" s="416">
        <v>66</v>
      </c>
      <c r="J41" s="390">
        <v>0</v>
      </c>
      <c r="K41" s="390">
        <v>0</v>
      </c>
      <c r="L41" s="50">
        <v>469</v>
      </c>
      <c r="M41" s="759"/>
      <c r="N41" s="760"/>
    </row>
    <row r="42" spans="1:14" ht="14.25">
      <c r="A42" s="8">
        <v>32</v>
      </c>
      <c r="B42" s="379" t="s">
        <v>918</v>
      </c>
      <c r="C42" s="416">
        <v>160</v>
      </c>
      <c r="D42" s="416">
        <v>61</v>
      </c>
      <c r="E42" s="390">
        <v>0</v>
      </c>
      <c r="F42" s="390">
        <v>0</v>
      </c>
      <c r="G42" s="50">
        <f t="shared" si="0"/>
        <v>221</v>
      </c>
      <c r="H42" s="416">
        <v>160</v>
      </c>
      <c r="I42" s="416">
        <v>61</v>
      </c>
      <c r="J42" s="390">
        <v>0</v>
      </c>
      <c r="K42" s="390">
        <v>0</v>
      </c>
      <c r="L42" s="50">
        <v>221</v>
      </c>
      <c r="M42" s="759"/>
      <c r="N42" s="760"/>
    </row>
    <row r="43" spans="1:14" ht="15">
      <c r="A43" s="3"/>
      <c r="B43" s="380" t="s">
        <v>86</v>
      </c>
      <c r="C43" s="386">
        <v>7208</v>
      </c>
      <c r="D43" s="386">
        <v>1760</v>
      </c>
      <c r="E43" s="389">
        <f>SUM(E11:E42)</f>
        <v>0</v>
      </c>
      <c r="F43" s="389">
        <f>SUM(F11:F42)</f>
        <v>0</v>
      </c>
      <c r="G43" s="389">
        <f t="shared" si="0"/>
        <v>8968</v>
      </c>
      <c r="H43" s="386">
        <v>7208</v>
      </c>
      <c r="I43" s="386">
        <v>1760</v>
      </c>
      <c r="J43" s="389">
        <v>0</v>
      </c>
      <c r="K43" s="389">
        <v>0</v>
      </c>
      <c r="L43" s="389">
        <v>8968</v>
      </c>
      <c r="M43" s="761"/>
      <c r="N43" s="762"/>
    </row>
    <row r="44" spans="1:14">
      <c r="A44" s="11"/>
      <c r="B44" s="12"/>
      <c r="C44" s="12"/>
      <c r="D44" s="12"/>
      <c r="E44" s="12"/>
      <c r="F44" s="12"/>
      <c r="G44" s="12"/>
      <c r="H44" s="12"/>
      <c r="I44" s="12"/>
      <c r="J44" s="12"/>
      <c r="K44" s="12"/>
      <c r="L44" s="12"/>
      <c r="M44" s="12"/>
      <c r="N44" s="12"/>
    </row>
    <row r="45" spans="1:14">
      <c r="A45" s="10" t="s">
        <v>8</v>
      </c>
    </row>
    <row r="46" spans="1:14">
      <c r="A46" t="s">
        <v>9</v>
      </c>
    </row>
    <row r="47" spans="1:14">
      <c r="A47" t="s">
        <v>10</v>
      </c>
      <c r="K47" s="11" t="s">
        <v>11</v>
      </c>
      <c r="L47" s="11" t="s">
        <v>11</v>
      </c>
      <c r="M47" s="11"/>
      <c r="N47" s="11" t="s">
        <v>11</v>
      </c>
    </row>
    <row r="48" spans="1:14">
      <c r="A48" s="15" t="s">
        <v>421</v>
      </c>
      <c r="J48" s="11"/>
      <c r="K48" s="11"/>
      <c r="L48" s="11"/>
    </row>
    <row r="49" spans="1:14">
      <c r="C49" s="15" t="s">
        <v>422</v>
      </c>
      <c r="E49" s="12"/>
      <c r="F49" s="12"/>
      <c r="G49" s="12"/>
      <c r="H49" s="12"/>
      <c r="I49" s="12"/>
      <c r="J49" s="12"/>
      <c r="K49" s="12"/>
      <c r="L49" s="12"/>
      <c r="M49" s="12"/>
    </row>
    <row r="50" spans="1:14">
      <c r="E50" s="12"/>
      <c r="F50" s="12"/>
      <c r="G50" s="12"/>
      <c r="H50" s="12"/>
      <c r="I50" s="12"/>
      <c r="J50" s="12"/>
      <c r="K50" s="12"/>
      <c r="L50" s="12"/>
      <c r="M50" s="12"/>
      <c r="N50" s="12"/>
    </row>
    <row r="51" spans="1:14">
      <c r="E51" s="12"/>
      <c r="F51" s="14"/>
      <c r="G51" s="14"/>
      <c r="H51" s="14"/>
      <c r="I51" s="623" t="s">
        <v>1079</v>
      </c>
      <c r="J51" s="623"/>
      <c r="K51" s="623"/>
      <c r="L51" s="623"/>
      <c r="M51" s="623"/>
      <c r="N51" s="12"/>
    </row>
    <row r="52" spans="1:14" ht="15.75" customHeight="1">
      <c r="A52" s="13" t="s">
        <v>12</v>
      </c>
      <c r="B52" s="13"/>
      <c r="C52" s="13"/>
      <c r="D52" s="13"/>
      <c r="E52" s="13"/>
      <c r="F52" s="578"/>
      <c r="G52" s="578"/>
      <c r="H52" s="578"/>
      <c r="I52" s="675" t="s">
        <v>1058</v>
      </c>
      <c r="J52" s="675"/>
      <c r="K52" s="675"/>
      <c r="L52" s="675"/>
      <c r="M52" s="675"/>
      <c r="N52" s="517"/>
    </row>
    <row r="53" spans="1:14" ht="15.75" customHeight="1">
      <c r="A53" s="436"/>
      <c r="B53" s="436"/>
      <c r="C53" s="436"/>
      <c r="D53" s="436"/>
      <c r="E53" s="436"/>
      <c r="F53" s="435"/>
      <c r="G53" s="435"/>
      <c r="H53" s="435"/>
      <c r="I53" s="435"/>
      <c r="J53" s="435"/>
      <c r="K53" s="435"/>
      <c r="L53" s="578"/>
      <c r="M53" s="578"/>
      <c r="N53" s="436"/>
    </row>
    <row r="54" spans="1:14" ht="15.75">
      <c r="A54" s="436"/>
      <c r="B54" s="436"/>
      <c r="C54" s="436"/>
      <c r="D54" s="436"/>
      <c r="E54" s="436"/>
      <c r="F54" s="624" t="s">
        <v>1081</v>
      </c>
      <c r="G54" s="624"/>
      <c r="H54" s="435"/>
      <c r="I54" s="435"/>
      <c r="J54" s="435"/>
      <c r="K54" s="435"/>
      <c r="L54" s="435"/>
      <c r="M54" s="435"/>
      <c r="N54" s="436"/>
    </row>
    <row r="55" spans="1:14">
      <c r="F55" s="14"/>
      <c r="G55" s="14"/>
      <c r="H55" s="34"/>
      <c r="I55" s="623" t="s">
        <v>1080</v>
      </c>
      <c r="J55" s="623"/>
      <c r="K55" s="623"/>
      <c r="L55" s="623"/>
      <c r="M55" s="623"/>
      <c r="N55" s="34"/>
    </row>
    <row r="56" spans="1:14">
      <c r="A56" s="754"/>
      <c r="B56" s="754"/>
      <c r="C56" s="754"/>
      <c r="D56" s="754"/>
      <c r="E56" s="754"/>
      <c r="F56" s="754"/>
      <c r="G56" s="754"/>
      <c r="H56" s="754"/>
      <c r="I56" s="754"/>
      <c r="J56" s="754"/>
      <c r="K56" s="754"/>
      <c r="L56" s="754"/>
      <c r="M56" s="754"/>
      <c r="N56" s="754"/>
    </row>
  </sheetData>
  <mergeCells count="18">
    <mergeCell ref="A56:N56"/>
    <mergeCell ref="N8:N9"/>
    <mergeCell ref="A8:A9"/>
    <mergeCell ref="B8:B9"/>
    <mergeCell ref="C8:G8"/>
    <mergeCell ref="H8:L8"/>
    <mergeCell ref="M8:M9"/>
    <mergeCell ref="M11:N43"/>
    <mergeCell ref="I51:M51"/>
    <mergeCell ref="I52:M52"/>
    <mergeCell ref="F54:G54"/>
    <mergeCell ref="I55:M55"/>
    <mergeCell ref="A7:B7"/>
    <mergeCell ref="D1:J1"/>
    <mergeCell ref="A2:N2"/>
    <mergeCell ref="A3:N3"/>
    <mergeCell ref="A5:N5"/>
    <mergeCell ref="L7:N7"/>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Q54"/>
  <sheetViews>
    <sheetView view="pageBreakPreview" topLeftCell="A22" zoomScale="80" zoomScaleSheetLayoutView="80" workbookViewId="0">
      <selection activeCell="G11" sqref="G11:G43"/>
    </sheetView>
  </sheetViews>
  <sheetFormatPr defaultRowHeight="12.75"/>
  <cols>
    <col min="1" max="1" width="6" style="15" customWidth="1"/>
    <col min="2" max="2" width="14.28515625" style="15" customWidth="1"/>
    <col min="3" max="3" width="10.28515625" style="15" customWidth="1"/>
    <col min="4" max="4" width="9.28515625" style="15" customWidth="1"/>
    <col min="5"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2.7109375" style="15" customWidth="1"/>
    <col min="14" max="14" width="13" style="15" customWidth="1"/>
    <col min="15" max="15" width="8.85546875" style="15" customWidth="1"/>
    <col min="16" max="16" width="9.140625" style="15"/>
    <col min="17" max="17" width="13" style="15" customWidth="1"/>
    <col min="18" max="16384" width="9.140625" style="15"/>
  </cols>
  <sheetData>
    <row r="1" spans="1:17" customFormat="1" ht="12.75" customHeight="1">
      <c r="D1" s="15"/>
      <c r="E1" s="15"/>
      <c r="F1" s="15"/>
      <c r="G1" s="15"/>
      <c r="H1" s="15"/>
      <c r="I1" s="15"/>
      <c r="J1" s="15"/>
      <c r="K1" s="15"/>
      <c r="L1" s="15"/>
      <c r="M1" s="15"/>
      <c r="N1" s="15"/>
      <c r="O1" s="662" t="s">
        <v>57</v>
      </c>
      <c r="P1" s="662"/>
      <c r="Q1" s="662"/>
    </row>
    <row r="2" spans="1:17" customFormat="1" ht="15">
      <c r="A2" s="767" t="s">
        <v>0</v>
      </c>
      <c r="B2" s="767"/>
      <c r="C2" s="767"/>
      <c r="D2" s="767"/>
      <c r="E2" s="767"/>
      <c r="F2" s="767"/>
      <c r="G2" s="767"/>
      <c r="H2" s="767"/>
      <c r="I2" s="767"/>
      <c r="J2" s="767"/>
      <c r="K2" s="767"/>
      <c r="L2" s="767"/>
      <c r="M2" s="43"/>
      <c r="N2" s="43"/>
      <c r="O2" s="43"/>
      <c r="P2" s="43"/>
    </row>
    <row r="3" spans="1:17" customFormat="1" ht="20.25">
      <c r="A3" s="664" t="s">
        <v>734</v>
      </c>
      <c r="B3" s="664"/>
      <c r="C3" s="664"/>
      <c r="D3" s="664"/>
      <c r="E3" s="664"/>
      <c r="F3" s="664"/>
      <c r="G3" s="664"/>
      <c r="H3" s="664"/>
      <c r="I3" s="664"/>
      <c r="J3" s="664"/>
      <c r="K3" s="664"/>
      <c r="L3" s="664"/>
      <c r="M3" s="42"/>
      <c r="N3" s="42"/>
      <c r="O3" s="42"/>
      <c r="P3" s="42"/>
    </row>
    <row r="4" spans="1:17" customFormat="1" ht="11.25" customHeight="1"/>
    <row r="5" spans="1:17" customFormat="1" ht="15.75" customHeight="1">
      <c r="A5" s="768" t="s">
        <v>790</v>
      </c>
      <c r="B5" s="768"/>
      <c r="C5" s="768"/>
      <c r="D5" s="768"/>
      <c r="E5" s="768"/>
      <c r="F5" s="768"/>
      <c r="G5" s="768"/>
      <c r="H5" s="768"/>
      <c r="I5" s="768"/>
      <c r="J5" s="768"/>
      <c r="K5" s="768"/>
      <c r="L5" s="768"/>
      <c r="M5" s="768"/>
      <c r="N5" s="768"/>
      <c r="O5" s="768"/>
      <c r="P5" s="15"/>
    </row>
    <row r="7" spans="1:17" ht="17.45" customHeight="1">
      <c r="A7" s="666" t="s">
        <v>919</v>
      </c>
      <c r="B7" s="666"/>
      <c r="N7" s="739" t="s">
        <v>1070</v>
      </c>
      <c r="O7" s="739"/>
      <c r="P7" s="739"/>
      <c r="Q7" s="739"/>
    </row>
    <row r="8" spans="1:17" ht="24" customHeight="1">
      <c r="A8" s="613" t="s">
        <v>2</v>
      </c>
      <c r="B8" s="613" t="s">
        <v>3</v>
      </c>
      <c r="C8" s="642" t="s">
        <v>753</v>
      </c>
      <c r="D8" s="642"/>
      <c r="E8" s="642"/>
      <c r="F8" s="642"/>
      <c r="G8" s="642"/>
      <c r="H8" s="699" t="s">
        <v>624</v>
      </c>
      <c r="I8" s="642"/>
      <c r="J8" s="642"/>
      <c r="K8" s="642"/>
      <c r="L8" s="642"/>
      <c r="M8" s="769" t="s">
        <v>105</v>
      </c>
      <c r="N8" s="770"/>
      <c r="O8" s="770"/>
      <c r="P8" s="770"/>
      <c r="Q8" s="771"/>
    </row>
    <row r="9" spans="1:17" s="14" customFormat="1" ht="40.5" customHeight="1">
      <c r="A9" s="613"/>
      <c r="B9" s="613"/>
      <c r="C9" s="5" t="s">
        <v>204</v>
      </c>
      <c r="D9" s="5" t="s">
        <v>205</v>
      </c>
      <c r="E9" s="5" t="s">
        <v>349</v>
      </c>
      <c r="F9" s="5" t="s">
        <v>211</v>
      </c>
      <c r="G9" s="5" t="s">
        <v>110</v>
      </c>
      <c r="H9" s="100" t="s">
        <v>204</v>
      </c>
      <c r="I9" s="5" t="s">
        <v>205</v>
      </c>
      <c r="J9" s="5" t="s">
        <v>349</v>
      </c>
      <c r="K9" s="7" t="s">
        <v>211</v>
      </c>
      <c r="L9" s="5" t="s">
        <v>352</v>
      </c>
      <c r="M9" s="5" t="s">
        <v>204</v>
      </c>
      <c r="N9" s="5" t="s">
        <v>205</v>
      </c>
      <c r="O9" s="5" t="s">
        <v>349</v>
      </c>
      <c r="P9" s="7" t="s">
        <v>211</v>
      </c>
      <c r="Q9" s="5" t="s">
        <v>112</v>
      </c>
    </row>
    <row r="10" spans="1:17" s="62" customFormat="1">
      <c r="A10" s="61">
        <v>1</v>
      </c>
      <c r="B10" s="61">
        <v>2</v>
      </c>
      <c r="C10" s="61">
        <v>3</v>
      </c>
      <c r="D10" s="61">
        <v>4</v>
      </c>
      <c r="E10" s="61">
        <v>5</v>
      </c>
      <c r="F10" s="61">
        <v>6</v>
      </c>
      <c r="G10" s="61">
        <v>7</v>
      </c>
      <c r="H10" s="61">
        <v>8</v>
      </c>
      <c r="I10" s="61">
        <v>9</v>
      </c>
      <c r="J10" s="61">
        <v>10</v>
      </c>
      <c r="K10" s="61">
        <v>11</v>
      </c>
      <c r="L10" s="61">
        <v>12</v>
      </c>
      <c r="M10" s="61">
        <v>13</v>
      </c>
      <c r="N10" s="61">
        <v>14</v>
      </c>
      <c r="O10" s="61">
        <v>15</v>
      </c>
      <c r="P10" s="61">
        <v>16</v>
      </c>
      <c r="Q10" s="61">
        <v>17</v>
      </c>
    </row>
    <row r="11" spans="1:17" ht="14.25">
      <c r="A11" s="17">
        <v>1</v>
      </c>
      <c r="B11" s="379" t="s">
        <v>887</v>
      </c>
      <c r="C11" s="488">
        <v>32398</v>
      </c>
      <c r="D11" s="489">
        <v>7490</v>
      </c>
      <c r="E11" s="391">
        <v>0</v>
      </c>
      <c r="F11" s="392">
        <v>0</v>
      </c>
      <c r="G11" s="393">
        <f>SUM(C11:F11)</f>
        <v>39888</v>
      </c>
      <c r="H11" s="488">
        <v>29456</v>
      </c>
      <c r="I11" s="489">
        <v>6416</v>
      </c>
      <c r="J11" s="392">
        <v>0</v>
      </c>
      <c r="K11" s="392">
        <v>0</v>
      </c>
      <c r="L11" s="393">
        <f>SUM(H11:K11)</f>
        <v>35872</v>
      </c>
      <c r="M11" s="418">
        <v>5254900</v>
      </c>
      <c r="N11" s="418">
        <v>1963399</v>
      </c>
      <c r="O11" s="18">
        <v>0</v>
      </c>
      <c r="P11" s="18">
        <v>0</v>
      </c>
      <c r="Q11" s="418">
        <f t="shared" ref="Q11:Q43" si="0">SUM(M11:P11)</f>
        <v>7218299</v>
      </c>
    </row>
    <row r="12" spans="1:17" ht="14.25">
      <c r="A12" s="17">
        <v>2</v>
      </c>
      <c r="B12" s="379" t="s">
        <v>888</v>
      </c>
      <c r="C12" s="488">
        <v>39275</v>
      </c>
      <c r="D12" s="489">
        <v>30925</v>
      </c>
      <c r="E12" s="392">
        <v>0</v>
      </c>
      <c r="F12" s="392">
        <v>0</v>
      </c>
      <c r="G12" s="393">
        <f t="shared" ref="G12:G43" si="1">SUM(C12:F12)</f>
        <v>70200</v>
      </c>
      <c r="H12" s="488">
        <v>28810</v>
      </c>
      <c r="I12" s="489">
        <v>22052</v>
      </c>
      <c r="J12" s="392">
        <v>0</v>
      </c>
      <c r="K12" s="392">
        <v>0</v>
      </c>
      <c r="L12" s="393">
        <f t="shared" ref="L12:L43" si="2">SUM(H12:K12)</f>
        <v>50862</v>
      </c>
      <c r="M12" s="418">
        <v>7692671</v>
      </c>
      <c r="N12" s="418">
        <v>2874228</v>
      </c>
      <c r="O12" s="18">
        <v>0</v>
      </c>
      <c r="P12" s="18">
        <v>0</v>
      </c>
      <c r="Q12" s="418">
        <f t="shared" si="0"/>
        <v>10566899</v>
      </c>
    </row>
    <row r="13" spans="1:17" ht="14.25">
      <c r="A13" s="17">
        <v>3</v>
      </c>
      <c r="B13" s="379" t="s">
        <v>889</v>
      </c>
      <c r="C13" s="488">
        <v>69802</v>
      </c>
      <c r="D13" s="489">
        <v>19015</v>
      </c>
      <c r="E13" s="392">
        <v>0</v>
      </c>
      <c r="F13" s="392">
        <v>0</v>
      </c>
      <c r="G13" s="393">
        <f t="shared" si="1"/>
        <v>88817</v>
      </c>
      <c r="H13" s="488">
        <v>61371</v>
      </c>
      <c r="I13" s="489">
        <v>11938</v>
      </c>
      <c r="J13" s="392">
        <v>0</v>
      </c>
      <c r="K13" s="392">
        <v>0</v>
      </c>
      <c r="L13" s="393">
        <f t="shared" si="2"/>
        <v>73309</v>
      </c>
      <c r="M13" s="418">
        <v>10785844</v>
      </c>
      <c r="N13" s="418">
        <v>4029936</v>
      </c>
      <c r="O13" s="18">
        <v>0</v>
      </c>
      <c r="P13" s="18">
        <v>0</v>
      </c>
      <c r="Q13" s="418">
        <f t="shared" si="0"/>
        <v>14815780</v>
      </c>
    </row>
    <row r="14" spans="1:17" ht="14.25">
      <c r="A14" s="17">
        <v>4</v>
      </c>
      <c r="B14" s="379" t="s">
        <v>890</v>
      </c>
      <c r="C14" s="488">
        <v>74488</v>
      </c>
      <c r="D14" s="489">
        <v>17461</v>
      </c>
      <c r="E14" s="392">
        <v>0</v>
      </c>
      <c r="F14" s="392">
        <v>0</v>
      </c>
      <c r="G14" s="393">
        <f t="shared" si="1"/>
        <v>91949</v>
      </c>
      <c r="H14" s="488">
        <v>68920</v>
      </c>
      <c r="I14" s="489">
        <v>17261</v>
      </c>
      <c r="J14" s="392">
        <v>0</v>
      </c>
      <c r="K14" s="392">
        <v>0</v>
      </c>
      <c r="L14" s="393">
        <f t="shared" si="2"/>
        <v>86181</v>
      </c>
      <c r="M14" s="418">
        <v>11837199</v>
      </c>
      <c r="N14" s="418">
        <v>4422756</v>
      </c>
      <c r="O14" s="18">
        <v>0</v>
      </c>
      <c r="P14" s="18">
        <v>0</v>
      </c>
      <c r="Q14" s="418">
        <f t="shared" si="0"/>
        <v>16259955</v>
      </c>
    </row>
    <row r="15" spans="1:17" ht="14.25">
      <c r="A15" s="17">
        <v>5</v>
      </c>
      <c r="B15" s="379" t="s">
        <v>891</v>
      </c>
      <c r="C15" s="488">
        <v>59228</v>
      </c>
      <c r="D15" s="489">
        <v>1798</v>
      </c>
      <c r="E15" s="392">
        <v>0</v>
      </c>
      <c r="F15" s="392">
        <v>0</v>
      </c>
      <c r="G15" s="393">
        <f t="shared" si="1"/>
        <v>61026</v>
      </c>
      <c r="H15" s="488">
        <v>54538</v>
      </c>
      <c r="I15" s="489">
        <v>1670</v>
      </c>
      <c r="J15" s="392">
        <v>0</v>
      </c>
      <c r="K15" s="392">
        <v>0</v>
      </c>
      <c r="L15" s="393">
        <f t="shared" si="2"/>
        <v>56208</v>
      </c>
      <c r="M15" s="418">
        <v>8160317</v>
      </c>
      <c r="N15" s="418">
        <v>3048955</v>
      </c>
      <c r="O15" s="18">
        <v>0</v>
      </c>
      <c r="P15" s="18">
        <v>0</v>
      </c>
      <c r="Q15" s="418">
        <f t="shared" si="0"/>
        <v>11209272</v>
      </c>
    </row>
    <row r="16" spans="1:17" ht="14.25">
      <c r="A16" s="17">
        <v>6</v>
      </c>
      <c r="B16" s="379" t="s">
        <v>892</v>
      </c>
      <c r="C16" s="488">
        <v>66045</v>
      </c>
      <c r="D16" s="489">
        <v>41047</v>
      </c>
      <c r="E16" s="392">
        <v>0</v>
      </c>
      <c r="F16" s="392">
        <v>0</v>
      </c>
      <c r="G16" s="393">
        <f t="shared" si="1"/>
        <v>107092</v>
      </c>
      <c r="H16" s="488">
        <v>58069</v>
      </c>
      <c r="I16" s="489">
        <v>32333</v>
      </c>
      <c r="J16" s="392">
        <v>0</v>
      </c>
      <c r="K16" s="392">
        <v>0</v>
      </c>
      <c r="L16" s="393">
        <f t="shared" si="2"/>
        <v>90402</v>
      </c>
      <c r="M16" s="418">
        <v>13471029</v>
      </c>
      <c r="N16" s="418">
        <v>5033207</v>
      </c>
      <c r="O16" s="18">
        <v>0</v>
      </c>
      <c r="P16" s="18">
        <v>0</v>
      </c>
      <c r="Q16" s="418">
        <f t="shared" si="0"/>
        <v>18504236</v>
      </c>
    </row>
    <row r="17" spans="1:17" ht="14.25">
      <c r="A17" s="17">
        <v>7</v>
      </c>
      <c r="B17" s="379" t="s">
        <v>893</v>
      </c>
      <c r="C17" s="488">
        <v>62303</v>
      </c>
      <c r="D17" s="489">
        <v>14878</v>
      </c>
      <c r="E17" s="392">
        <v>0</v>
      </c>
      <c r="F17" s="392">
        <v>0</v>
      </c>
      <c r="G17" s="393">
        <f t="shared" si="1"/>
        <v>77181</v>
      </c>
      <c r="H17" s="488">
        <v>53371</v>
      </c>
      <c r="I17" s="489">
        <v>11398</v>
      </c>
      <c r="J17" s="392">
        <v>0</v>
      </c>
      <c r="K17" s="392">
        <v>0</v>
      </c>
      <c r="L17" s="393">
        <f t="shared" si="2"/>
        <v>64769</v>
      </c>
      <c r="M17" s="418">
        <v>9310975</v>
      </c>
      <c r="N17" s="418">
        <v>3478878</v>
      </c>
      <c r="O17" s="18">
        <v>0</v>
      </c>
      <c r="P17" s="18">
        <v>0</v>
      </c>
      <c r="Q17" s="418">
        <f t="shared" si="0"/>
        <v>12789853</v>
      </c>
    </row>
    <row r="18" spans="1:17" ht="14.25">
      <c r="A18" s="17">
        <v>8</v>
      </c>
      <c r="B18" s="379" t="s">
        <v>894</v>
      </c>
      <c r="C18" s="488">
        <v>99695</v>
      </c>
      <c r="D18" s="489">
        <v>18572</v>
      </c>
      <c r="E18" s="392">
        <v>0</v>
      </c>
      <c r="F18" s="392">
        <v>0</v>
      </c>
      <c r="G18" s="393">
        <f t="shared" si="1"/>
        <v>118267</v>
      </c>
      <c r="H18" s="488">
        <v>81867</v>
      </c>
      <c r="I18" s="489">
        <v>12188</v>
      </c>
      <c r="J18" s="392">
        <v>0</v>
      </c>
      <c r="K18" s="392">
        <v>0</v>
      </c>
      <c r="L18" s="393">
        <f t="shared" si="2"/>
        <v>94055</v>
      </c>
      <c r="M18" s="418">
        <v>13431858</v>
      </c>
      <c r="N18" s="418">
        <v>5018571</v>
      </c>
      <c r="O18" s="18">
        <v>0</v>
      </c>
      <c r="P18" s="18">
        <v>0</v>
      </c>
      <c r="Q18" s="418">
        <f t="shared" si="0"/>
        <v>18450429</v>
      </c>
    </row>
    <row r="19" spans="1:17" ht="14.25">
      <c r="A19" s="17">
        <v>9</v>
      </c>
      <c r="B19" s="379" t="s">
        <v>895</v>
      </c>
      <c r="C19" s="488">
        <v>28345</v>
      </c>
      <c r="D19" s="489">
        <v>17782</v>
      </c>
      <c r="E19" s="392">
        <v>0</v>
      </c>
      <c r="F19" s="392">
        <v>0</v>
      </c>
      <c r="G19" s="393">
        <f t="shared" si="1"/>
        <v>46127</v>
      </c>
      <c r="H19" s="488">
        <v>22213</v>
      </c>
      <c r="I19" s="489">
        <v>17268</v>
      </c>
      <c r="J19" s="392">
        <v>0</v>
      </c>
      <c r="K19" s="392">
        <v>0</v>
      </c>
      <c r="L19" s="393">
        <f t="shared" si="2"/>
        <v>39481</v>
      </c>
      <c r="M19" s="418">
        <v>5770809</v>
      </c>
      <c r="N19" s="418">
        <v>2156158</v>
      </c>
      <c r="O19" s="18">
        <v>0</v>
      </c>
      <c r="P19" s="18">
        <v>0</v>
      </c>
      <c r="Q19" s="418">
        <f t="shared" si="0"/>
        <v>7926967</v>
      </c>
    </row>
    <row r="20" spans="1:17" ht="14.25">
      <c r="A20" s="17">
        <v>10</v>
      </c>
      <c r="B20" s="379" t="s">
        <v>896</v>
      </c>
      <c r="C20" s="488">
        <v>37127</v>
      </c>
      <c r="D20" s="489">
        <v>6046</v>
      </c>
      <c r="E20" s="392">
        <v>0</v>
      </c>
      <c r="F20" s="392">
        <v>0</v>
      </c>
      <c r="G20" s="393">
        <f t="shared" si="1"/>
        <v>43173</v>
      </c>
      <c r="H20" s="488">
        <v>32928</v>
      </c>
      <c r="I20" s="489">
        <v>5474</v>
      </c>
      <c r="J20" s="392">
        <v>0</v>
      </c>
      <c r="K20" s="392">
        <v>0</v>
      </c>
      <c r="L20" s="393">
        <f t="shared" si="2"/>
        <v>38402</v>
      </c>
      <c r="M20" s="418">
        <v>5694462</v>
      </c>
      <c r="N20" s="418">
        <v>2127633</v>
      </c>
      <c r="O20" s="18">
        <v>0</v>
      </c>
      <c r="P20" s="18">
        <v>0</v>
      </c>
      <c r="Q20" s="418">
        <f t="shared" si="0"/>
        <v>7822095</v>
      </c>
    </row>
    <row r="21" spans="1:17" ht="14.25">
      <c r="A21" s="17">
        <v>11</v>
      </c>
      <c r="B21" s="379" t="s">
        <v>897</v>
      </c>
      <c r="C21" s="488">
        <v>89062</v>
      </c>
      <c r="D21" s="489">
        <v>5074</v>
      </c>
      <c r="E21" s="392">
        <v>0</v>
      </c>
      <c r="F21" s="392">
        <v>0</v>
      </c>
      <c r="G21" s="393">
        <f t="shared" si="1"/>
        <v>94136</v>
      </c>
      <c r="H21" s="488">
        <v>81884</v>
      </c>
      <c r="I21" s="489">
        <v>3724</v>
      </c>
      <c r="J21" s="392">
        <v>0</v>
      </c>
      <c r="K21" s="392">
        <v>0</v>
      </c>
      <c r="L21" s="393">
        <f t="shared" si="2"/>
        <v>85608</v>
      </c>
      <c r="M21" s="418">
        <v>12623929</v>
      </c>
      <c r="N21" s="418">
        <v>4716703</v>
      </c>
      <c r="O21" s="18">
        <v>0</v>
      </c>
      <c r="P21" s="18">
        <v>0</v>
      </c>
      <c r="Q21" s="418">
        <f t="shared" si="0"/>
        <v>17340632</v>
      </c>
    </row>
    <row r="22" spans="1:17" ht="14.25">
      <c r="A22" s="17">
        <v>12</v>
      </c>
      <c r="B22" s="379" t="s">
        <v>898</v>
      </c>
      <c r="C22" s="488">
        <v>68941</v>
      </c>
      <c r="D22" s="489">
        <v>42475</v>
      </c>
      <c r="E22" s="392">
        <v>0</v>
      </c>
      <c r="F22" s="392">
        <v>0</v>
      </c>
      <c r="G22" s="393">
        <f t="shared" si="1"/>
        <v>111416</v>
      </c>
      <c r="H22" s="488">
        <v>59220</v>
      </c>
      <c r="I22" s="489">
        <v>33460</v>
      </c>
      <c r="J22" s="392">
        <v>0</v>
      </c>
      <c r="K22" s="392">
        <v>0</v>
      </c>
      <c r="L22" s="393">
        <f t="shared" si="2"/>
        <v>92680</v>
      </c>
      <c r="M22" s="418">
        <v>12849550</v>
      </c>
      <c r="N22" s="418">
        <v>4801002</v>
      </c>
      <c r="O22" s="18">
        <v>0</v>
      </c>
      <c r="P22" s="18">
        <v>0</v>
      </c>
      <c r="Q22" s="418">
        <f t="shared" si="0"/>
        <v>17650552</v>
      </c>
    </row>
    <row r="23" spans="1:17" ht="14.25">
      <c r="A23" s="17">
        <v>13</v>
      </c>
      <c r="B23" s="379" t="s">
        <v>899</v>
      </c>
      <c r="C23" s="488">
        <v>51982</v>
      </c>
      <c r="D23" s="489">
        <v>22865</v>
      </c>
      <c r="E23" s="392">
        <v>0</v>
      </c>
      <c r="F23" s="392">
        <v>0</v>
      </c>
      <c r="G23" s="393">
        <f t="shared" si="1"/>
        <v>74847</v>
      </c>
      <c r="H23" s="488">
        <v>43011</v>
      </c>
      <c r="I23" s="489">
        <v>22044</v>
      </c>
      <c r="J23" s="392">
        <v>0</v>
      </c>
      <c r="K23" s="392">
        <v>0</v>
      </c>
      <c r="L23" s="393">
        <f t="shared" si="2"/>
        <v>65055</v>
      </c>
      <c r="M23" s="418">
        <v>8784644</v>
      </c>
      <c r="N23" s="418">
        <v>3282224</v>
      </c>
      <c r="O23" s="18">
        <v>0</v>
      </c>
      <c r="P23" s="18">
        <v>0</v>
      </c>
      <c r="Q23" s="418">
        <f t="shared" si="0"/>
        <v>12066868</v>
      </c>
    </row>
    <row r="24" spans="1:17" ht="14.25">
      <c r="A24" s="17">
        <v>14</v>
      </c>
      <c r="B24" s="379" t="s">
        <v>900</v>
      </c>
      <c r="C24" s="488">
        <v>49103</v>
      </c>
      <c r="D24" s="489">
        <v>6273</v>
      </c>
      <c r="E24" s="392">
        <v>0</v>
      </c>
      <c r="F24" s="392">
        <v>0</v>
      </c>
      <c r="G24" s="393">
        <f t="shared" si="1"/>
        <v>55376</v>
      </c>
      <c r="H24" s="488">
        <v>43607</v>
      </c>
      <c r="I24" s="489">
        <v>6125</v>
      </c>
      <c r="J24" s="392">
        <v>0</v>
      </c>
      <c r="K24" s="392">
        <v>0</v>
      </c>
      <c r="L24" s="393">
        <f t="shared" si="2"/>
        <v>49732</v>
      </c>
      <c r="M24" s="418">
        <v>7443524</v>
      </c>
      <c r="N24" s="418">
        <v>2781138</v>
      </c>
      <c r="O24" s="18">
        <v>0</v>
      </c>
      <c r="P24" s="18">
        <v>0</v>
      </c>
      <c r="Q24" s="418">
        <f t="shared" si="0"/>
        <v>10224662</v>
      </c>
    </row>
    <row r="25" spans="1:17" s="369" customFormat="1" ht="14.25">
      <c r="A25" s="368">
        <v>15</v>
      </c>
      <c r="B25" s="379" t="s">
        <v>901</v>
      </c>
      <c r="C25" s="488">
        <v>8711</v>
      </c>
      <c r="D25" s="489">
        <v>10368</v>
      </c>
      <c r="E25" s="392">
        <v>0</v>
      </c>
      <c r="F25" s="392">
        <v>0</v>
      </c>
      <c r="G25" s="393">
        <f t="shared" si="1"/>
        <v>19079</v>
      </c>
      <c r="H25" s="488">
        <v>8130</v>
      </c>
      <c r="I25" s="489">
        <v>10186</v>
      </c>
      <c r="J25" s="392">
        <v>0</v>
      </c>
      <c r="K25" s="392">
        <v>0</v>
      </c>
      <c r="L25" s="393">
        <f t="shared" si="2"/>
        <v>18316</v>
      </c>
      <c r="M25" s="418">
        <v>2732070</v>
      </c>
      <c r="N25" s="418">
        <v>1020789</v>
      </c>
      <c r="O25" s="18">
        <v>0</v>
      </c>
      <c r="P25" s="18">
        <v>0</v>
      </c>
      <c r="Q25" s="418">
        <f t="shared" si="0"/>
        <v>3752859</v>
      </c>
    </row>
    <row r="26" spans="1:17" s="369" customFormat="1" ht="14.25">
      <c r="A26" s="368">
        <v>16</v>
      </c>
      <c r="B26" s="379" t="s">
        <v>902</v>
      </c>
      <c r="C26" s="488">
        <v>18485</v>
      </c>
      <c r="D26" s="489">
        <v>6087</v>
      </c>
      <c r="E26" s="392">
        <v>0</v>
      </c>
      <c r="F26" s="392">
        <v>0</v>
      </c>
      <c r="G26" s="393">
        <f t="shared" si="1"/>
        <v>24572</v>
      </c>
      <c r="H26" s="488">
        <v>17084</v>
      </c>
      <c r="I26" s="489">
        <v>5344</v>
      </c>
      <c r="J26" s="392">
        <v>0</v>
      </c>
      <c r="K26" s="392">
        <v>0</v>
      </c>
      <c r="L26" s="393">
        <f t="shared" si="2"/>
        <v>22428</v>
      </c>
      <c r="M26" s="418">
        <v>3324492</v>
      </c>
      <c r="N26" s="418">
        <v>1242136</v>
      </c>
      <c r="O26" s="18">
        <v>0</v>
      </c>
      <c r="P26" s="18">
        <v>0</v>
      </c>
      <c r="Q26" s="418">
        <f t="shared" si="0"/>
        <v>4566628</v>
      </c>
    </row>
    <row r="27" spans="1:17" s="369" customFormat="1" ht="14.25">
      <c r="A27" s="368">
        <v>17</v>
      </c>
      <c r="B27" s="379" t="s">
        <v>903</v>
      </c>
      <c r="C27" s="488">
        <v>84653</v>
      </c>
      <c r="D27" s="489">
        <v>7472</v>
      </c>
      <c r="E27" s="392">
        <v>0</v>
      </c>
      <c r="F27" s="392">
        <v>0</v>
      </c>
      <c r="G27" s="393">
        <f t="shared" si="1"/>
        <v>92125</v>
      </c>
      <c r="H27" s="488">
        <v>75843</v>
      </c>
      <c r="I27" s="489">
        <v>7239</v>
      </c>
      <c r="J27" s="392">
        <v>0</v>
      </c>
      <c r="K27" s="392">
        <v>0</v>
      </c>
      <c r="L27" s="393">
        <f t="shared" si="2"/>
        <v>83082</v>
      </c>
      <c r="M27" s="418">
        <v>11661289</v>
      </c>
      <c r="N27" s="418">
        <v>4357030</v>
      </c>
      <c r="O27" s="18">
        <v>0</v>
      </c>
      <c r="P27" s="18">
        <v>0</v>
      </c>
      <c r="Q27" s="418">
        <f t="shared" si="0"/>
        <v>16018319</v>
      </c>
    </row>
    <row r="28" spans="1:17" s="369" customFormat="1" ht="14.25">
      <c r="A28" s="368">
        <v>18</v>
      </c>
      <c r="B28" s="379" t="s">
        <v>904</v>
      </c>
      <c r="C28" s="488">
        <v>35720</v>
      </c>
      <c r="D28" s="489">
        <v>18470</v>
      </c>
      <c r="E28" s="392">
        <v>0</v>
      </c>
      <c r="F28" s="392">
        <v>0</v>
      </c>
      <c r="G28" s="393">
        <f t="shared" si="1"/>
        <v>54190</v>
      </c>
      <c r="H28" s="488">
        <v>30749</v>
      </c>
      <c r="I28" s="489">
        <v>15067</v>
      </c>
      <c r="J28" s="392">
        <v>0</v>
      </c>
      <c r="K28" s="392">
        <v>0</v>
      </c>
      <c r="L28" s="393">
        <f t="shared" si="2"/>
        <v>45816</v>
      </c>
      <c r="M28" s="418">
        <v>6106700</v>
      </c>
      <c r="N28" s="418">
        <v>2281658</v>
      </c>
      <c r="O28" s="18">
        <v>0</v>
      </c>
      <c r="P28" s="18">
        <v>0</v>
      </c>
      <c r="Q28" s="418">
        <f t="shared" si="0"/>
        <v>8388358</v>
      </c>
    </row>
    <row r="29" spans="1:17" s="369" customFormat="1" ht="14.25">
      <c r="A29" s="368">
        <v>19</v>
      </c>
      <c r="B29" s="379" t="s">
        <v>905</v>
      </c>
      <c r="C29" s="488">
        <v>106683</v>
      </c>
      <c r="D29" s="489">
        <v>21442</v>
      </c>
      <c r="E29" s="392">
        <v>0</v>
      </c>
      <c r="F29" s="392">
        <v>0</v>
      </c>
      <c r="G29" s="393">
        <f t="shared" si="1"/>
        <v>128125</v>
      </c>
      <c r="H29" s="488">
        <v>97793</v>
      </c>
      <c r="I29" s="489">
        <v>14879</v>
      </c>
      <c r="J29" s="392">
        <v>0</v>
      </c>
      <c r="K29" s="392">
        <v>0</v>
      </c>
      <c r="L29" s="393">
        <f t="shared" si="2"/>
        <v>112672</v>
      </c>
      <c r="M29" s="418">
        <v>16726866</v>
      </c>
      <c r="N29" s="418">
        <v>6249691</v>
      </c>
      <c r="O29" s="18">
        <v>0</v>
      </c>
      <c r="P29" s="18">
        <v>0</v>
      </c>
      <c r="Q29" s="418">
        <f t="shared" si="0"/>
        <v>22976557</v>
      </c>
    </row>
    <row r="30" spans="1:17" s="369" customFormat="1" ht="14.25">
      <c r="A30" s="368">
        <v>20</v>
      </c>
      <c r="B30" s="379" t="s">
        <v>906</v>
      </c>
      <c r="C30" s="488">
        <v>48035</v>
      </c>
      <c r="D30" s="489">
        <v>11465</v>
      </c>
      <c r="E30" s="392">
        <v>0</v>
      </c>
      <c r="F30" s="392">
        <v>0</v>
      </c>
      <c r="G30" s="393">
        <f t="shared" si="1"/>
        <v>59500</v>
      </c>
      <c r="H30" s="488">
        <v>41831</v>
      </c>
      <c r="I30" s="489">
        <v>9239</v>
      </c>
      <c r="J30" s="392">
        <v>0</v>
      </c>
      <c r="K30" s="392">
        <v>0</v>
      </c>
      <c r="L30" s="393">
        <f t="shared" si="2"/>
        <v>51070</v>
      </c>
      <c r="M30" s="418">
        <v>7468474</v>
      </c>
      <c r="N30" s="418">
        <v>2790461</v>
      </c>
      <c r="O30" s="18">
        <v>0</v>
      </c>
      <c r="P30" s="18">
        <v>0</v>
      </c>
      <c r="Q30" s="418">
        <f t="shared" si="0"/>
        <v>10258935</v>
      </c>
    </row>
    <row r="31" spans="1:17" s="369" customFormat="1" ht="14.25">
      <c r="A31" s="368">
        <v>21</v>
      </c>
      <c r="B31" s="379" t="s">
        <v>907</v>
      </c>
      <c r="C31" s="488">
        <v>58867</v>
      </c>
      <c r="D31" s="489">
        <v>38004</v>
      </c>
      <c r="E31" s="392">
        <v>0</v>
      </c>
      <c r="F31" s="392">
        <v>0</v>
      </c>
      <c r="G31" s="393">
        <f t="shared" si="1"/>
        <v>96871</v>
      </c>
      <c r="H31" s="488">
        <v>48154</v>
      </c>
      <c r="I31" s="489">
        <v>37391</v>
      </c>
      <c r="J31" s="392">
        <v>0</v>
      </c>
      <c r="K31" s="392">
        <v>0</v>
      </c>
      <c r="L31" s="393">
        <f t="shared" si="2"/>
        <v>85545</v>
      </c>
      <c r="M31" s="418">
        <v>11913142</v>
      </c>
      <c r="N31" s="418">
        <v>4451131</v>
      </c>
      <c r="O31" s="18">
        <v>0</v>
      </c>
      <c r="P31" s="18">
        <v>0</v>
      </c>
      <c r="Q31" s="418">
        <f t="shared" si="0"/>
        <v>16364273</v>
      </c>
    </row>
    <row r="32" spans="1:17" s="369" customFormat="1" ht="14.25">
      <c r="A32" s="368">
        <v>22</v>
      </c>
      <c r="B32" s="379" t="s">
        <v>908</v>
      </c>
      <c r="C32" s="488">
        <v>26871</v>
      </c>
      <c r="D32" s="489">
        <v>31550</v>
      </c>
      <c r="E32" s="392">
        <v>0</v>
      </c>
      <c r="F32" s="392">
        <v>0</v>
      </c>
      <c r="G32" s="393">
        <f t="shared" si="1"/>
        <v>58421</v>
      </c>
      <c r="H32" s="488">
        <v>24130</v>
      </c>
      <c r="I32" s="489">
        <v>25339</v>
      </c>
      <c r="J32" s="392">
        <v>0</v>
      </c>
      <c r="K32" s="392">
        <v>0</v>
      </c>
      <c r="L32" s="393">
        <f t="shared" si="2"/>
        <v>49469</v>
      </c>
      <c r="M32" s="418">
        <v>7691389</v>
      </c>
      <c r="N32" s="418">
        <v>2873749</v>
      </c>
      <c r="O32" s="18">
        <v>0</v>
      </c>
      <c r="P32" s="18">
        <v>0</v>
      </c>
      <c r="Q32" s="418">
        <f t="shared" si="0"/>
        <v>10565138</v>
      </c>
    </row>
    <row r="33" spans="1:17" s="369" customFormat="1" ht="14.25">
      <c r="A33" s="368">
        <v>23</v>
      </c>
      <c r="B33" s="379" t="s">
        <v>909</v>
      </c>
      <c r="C33" s="488">
        <v>69604</v>
      </c>
      <c r="D33" s="489">
        <v>37321</v>
      </c>
      <c r="E33" s="392">
        <v>0</v>
      </c>
      <c r="F33" s="392">
        <v>0</v>
      </c>
      <c r="G33" s="393">
        <f t="shared" si="1"/>
        <v>106925</v>
      </c>
      <c r="H33" s="488">
        <v>63302</v>
      </c>
      <c r="I33" s="489">
        <v>30383</v>
      </c>
      <c r="J33" s="392">
        <v>0</v>
      </c>
      <c r="K33" s="392">
        <v>0</v>
      </c>
      <c r="L33" s="393">
        <f t="shared" si="2"/>
        <v>93685</v>
      </c>
      <c r="M33" s="418">
        <v>13821306</v>
      </c>
      <c r="N33" s="418">
        <v>5164082</v>
      </c>
      <c r="O33" s="18">
        <v>0</v>
      </c>
      <c r="P33" s="18">
        <v>0</v>
      </c>
      <c r="Q33" s="418">
        <f t="shared" si="0"/>
        <v>18985388</v>
      </c>
    </row>
    <row r="34" spans="1:17" s="369" customFormat="1" ht="14.25">
      <c r="A34" s="368">
        <v>24</v>
      </c>
      <c r="B34" s="379" t="s">
        <v>910</v>
      </c>
      <c r="C34" s="488">
        <v>76934</v>
      </c>
      <c r="D34" s="489">
        <v>17867</v>
      </c>
      <c r="E34" s="392">
        <v>0</v>
      </c>
      <c r="F34" s="392">
        <v>0</v>
      </c>
      <c r="G34" s="393">
        <f t="shared" si="1"/>
        <v>94801</v>
      </c>
      <c r="H34" s="488">
        <v>65705</v>
      </c>
      <c r="I34" s="489">
        <v>16490</v>
      </c>
      <c r="J34" s="392">
        <v>0</v>
      </c>
      <c r="K34" s="392">
        <v>0</v>
      </c>
      <c r="L34" s="393">
        <f t="shared" si="2"/>
        <v>82195</v>
      </c>
      <c r="M34" s="418">
        <v>11899753</v>
      </c>
      <c r="N34" s="418">
        <v>4446128</v>
      </c>
      <c r="O34" s="18">
        <v>0</v>
      </c>
      <c r="P34" s="18">
        <v>0</v>
      </c>
      <c r="Q34" s="418">
        <f t="shared" si="0"/>
        <v>16345881</v>
      </c>
    </row>
    <row r="35" spans="1:17" s="369" customFormat="1" ht="14.25">
      <c r="A35" s="368">
        <v>25</v>
      </c>
      <c r="B35" s="379" t="s">
        <v>911</v>
      </c>
      <c r="C35" s="488">
        <v>47519</v>
      </c>
      <c r="D35" s="489">
        <v>8592</v>
      </c>
      <c r="E35" s="392">
        <v>0</v>
      </c>
      <c r="F35" s="392">
        <v>0</v>
      </c>
      <c r="G35" s="393">
        <f t="shared" si="1"/>
        <v>56111</v>
      </c>
      <c r="H35" s="488">
        <v>41087</v>
      </c>
      <c r="I35" s="489">
        <v>6601</v>
      </c>
      <c r="J35" s="392">
        <v>0</v>
      </c>
      <c r="K35" s="392">
        <v>0</v>
      </c>
      <c r="L35" s="393">
        <f t="shared" si="2"/>
        <v>47688</v>
      </c>
      <c r="M35" s="418">
        <v>7001683</v>
      </c>
      <c r="N35" s="418">
        <v>2616052</v>
      </c>
      <c r="O35" s="18">
        <v>0</v>
      </c>
      <c r="P35" s="18">
        <v>0</v>
      </c>
      <c r="Q35" s="418">
        <f t="shared" si="0"/>
        <v>9617735</v>
      </c>
    </row>
    <row r="36" spans="1:17" s="369" customFormat="1" ht="14.25">
      <c r="A36" s="368">
        <v>26</v>
      </c>
      <c r="B36" s="379" t="s">
        <v>912</v>
      </c>
      <c r="C36" s="488">
        <v>48466</v>
      </c>
      <c r="D36" s="489">
        <v>107630</v>
      </c>
      <c r="E36" s="392">
        <v>0</v>
      </c>
      <c r="F36" s="392">
        <v>0</v>
      </c>
      <c r="G36" s="393">
        <f t="shared" si="1"/>
        <v>156096</v>
      </c>
      <c r="H36" s="488">
        <v>40645</v>
      </c>
      <c r="I36" s="489">
        <v>94818</v>
      </c>
      <c r="J36" s="392">
        <v>0</v>
      </c>
      <c r="K36" s="392">
        <v>0</v>
      </c>
      <c r="L36" s="393">
        <f t="shared" si="2"/>
        <v>135463</v>
      </c>
      <c r="M36" s="418">
        <v>20446788</v>
      </c>
      <c r="N36" s="418">
        <v>7639573</v>
      </c>
      <c r="O36" s="18">
        <v>0</v>
      </c>
      <c r="P36" s="18">
        <v>0</v>
      </c>
      <c r="Q36" s="418">
        <f t="shared" si="0"/>
        <v>28086361</v>
      </c>
    </row>
    <row r="37" spans="1:17" s="369" customFormat="1" ht="14.25">
      <c r="A37" s="368">
        <v>27</v>
      </c>
      <c r="B37" s="379" t="s">
        <v>913</v>
      </c>
      <c r="C37" s="488">
        <v>83105</v>
      </c>
      <c r="D37" s="489">
        <v>8207</v>
      </c>
      <c r="E37" s="392">
        <v>0</v>
      </c>
      <c r="F37" s="392">
        <v>0</v>
      </c>
      <c r="G37" s="393">
        <f t="shared" si="1"/>
        <v>91312</v>
      </c>
      <c r="H37" s="488">
        <v>62193</v>
      </c>
      <c r="I37" s="489">
        <v>5412</v>
      </c>
      <c r="J37" s="392">
        <v>0</v>
      </c>
      <c r="K37" s="392">
        <v>0</v>
      </c>
      <c r="L37" s="393">
        <f t="shared" si="2"/>
        <v>67605</v>
      </c>
      <c r="M37" s="418">
        <v>9964787</v>
      </c>
      <c r="N37" s="418">
        <v>3723163</v>
      </c>
      <c r="O37" s="18">
        <v>0</v>
      </c>
      <c r="P37" s="18">
        <v>0</v>
      </c>
      <c r="Q37" s="418">
        <f t="shared" si="0"/>
        <v>13687950</v>
      </c>
    </row>
    <row r="38" spans="1:17" s="369" customFormat="1" ht="14.25">
      <c r="A38" s="368">
        <v>28</v>
      </c>
      <c r="B38" s="379" t="s">
        <v>914</v>
      </c>
      <c r="C38" s="488">
        <v>103789</v>
      </c>
      <c r="D38" s="489">
        <v>14217</v>
      </c>
      <c r="E38" s="392">
        <v>0</v>
      </c>
      <c r="F38" s="392">
        <v>0</v>
      </c>
      <c r="G38" s="393">
        <f t="shared" si="1"/>
        <v>118006</v>
      </c>
      <c r="H38" s="488">
        <v>95837</v>
      </c>
      <c r="I38" s="489">
        <v>13811</v>
      </c>
      <c r="J38" s="392">
        <v>0</v>
      </c>
      <c r="K38" s="392">
        <v>0</v>
      </c>
      <c r="L38" s="393">
        <f t="shared" si="2"/>
        <v>109648</v>
      </c>
      <c r="M38" s="418">
        <v>15970784</v>
      </c>
      <c r="N38" s="418">
        <v>5967195</v>
      </c>
      <c r="O38" s="18">
        <v>0</v>
      </c>
      <c r="P38" s="18">
        <v>0</v>
      </c>
      <c r="Q38" s="418">
        <f t="shared" si="0"/>
        <v>21937979</v>
      </c>
    </row>
    <row r="39" spans="1:17" ht="14.25">
      <c r="A39" s="368">
        <v>29</v>
      </c>
      <c r="B39" s="379" t="s">
        <v>915</v>
      </c>
      <c r="C39" s="488">
        <v>25317</v>
      </c>
      <c r="D39" s="489">
        <v>49928</v>
      </c>
      <c r="E39" s="392">
        <v>0</v>
      </c>
      <c r="F39" s="392">
        <v>0</v>
      </c>
      <c r="G39" s="393">
        <f t="shared" si="1"/>
        <v>75245</v>
      </c>
      <c r="H39" s="488">
        <v>23334</v>
      </c>
      <c r="I39" s="489">
        <v>49687</v>
      </c>
      <c r="J39" s="392">
        <v>0</v>
      </c>
      <c r="K39" s="392">
        <v>0</v>
      </c>
      <c r="L39" s="393">
        <f t="shared" si="2"/>
        <v>73021</v>
      </c>
      <c r="M39" s="418">
        <v>11413590</v>
      </c>
      <c r="N39" s="418">
        <v>4264482</v>
      </c>
      <c r="O39" s="18">
        <v>0</v>
      </c>
      <c r="P39" s="18">
        <v>0</v>
      </c>
      <c r="Q39" s="418">
        <f t="shared" si="0"/>
        <v>15678072</v>
      </c>
    </row>
    <row r="40" spans="1:17" ht="14.25">
      <c r="A40" s="368">
        <v>30</v>
      </c>
      <c r="B40" s="379" t="s">
        <v>916</v>
      </c>
      <c r="C40" s="488">
        <v>129632</v>
      </c>
      <c r="D40" s="489">
        <v>30736</v>
      </c>
      <c r="E40" s="392">
        <v>0</v>
      </c>
      <c r="F40" s="392">
        <v>0</v>
      </c>
      <c r="G40" s="393">
        <f t="shared" si="1"/>
        <v>160368</v>
      </c>
      <c r="H40" s="488">
        <v>111650</v>
      </c>
      <c r="I40" s="489">
        <v>26735</v>
      </c>
      <c r="J40" s="392">
        <v>0</v>
      </c>
      <c r="K40" s="392">
        <v>0</v>
      </c>
      <c r="L40" s="393">
        <f t="shared" si="2"/>
        <v>138385</v>
      </c>
      <c r="M40" s="418">
        <v>19478307</v>
      </c>
      <c r="N40" s="418">
        <v>7277718</v>
      </c>
      <c r="O40" s="18">
        <v>0</v>
      </c>
      <c r="P40" s="18">
        <v>0</v>
      </c>
      <c r="Q40" s="418">
        <f t="shared" si="0"/>
        <v>26756025</v>
      </c>
    </row>
    <row r="41" spans="1:17" s="369" customFormat="1" ht="14.25">
      <c r="A41" s="368">
        <v>31</v>
      </c>
      <c r="B41" s="379" t="s">
        <v>917</v>
      </c>
      <c r="C41" s="488">
        <v>131735</v>
      </c>
      <c r="D41" s="489">
        <v>29131</v>
      </c>
      <c r="E41" s="392">
        <v>0</v>
      </c>
      <c r="F41" s="392">
        <v>0</v>
      </c>
      <c r="G41" s="393">
        <f t="shared" si="1"/>
        <v>160866</v>
      </c>
      <c r="H41" s="488">
        <v>119395</v>
      </c>
      <c r="I41" s="489">
        <v>28770</v>
      </c>
      <c r="J41" s="392">
        <v>0</v>
      </c>
      <c r="K41" s="392">
        <v>0</v>
      </c>
      <c r="L41" s="393">
        <f t="shared" si="2"/>
        <v>148165</v>
      </c>
      <c r="M41" s="418">
        <v>21980341</v>
      </c>
      <c r="N41" s="418">
        <v>8212557</v>
      </c>
      <c r="O41" s="18">
        <v>0</v>
      </c>
      <c r="P41" s="18">
        <v>0</v>
      </c>
      <c r="Q41" s="418">
        <f t="shared" si="0"/>
        <v>30192898</v>
      </c>
    </row>
    <row r="42" spans="1:17" s="369" customFormat="1" ht="14.25">
      <c r="A42" s="368">
        <v>32</v>
      </c>
      <c r="B42" s="379" t="s">
        <v>918</v>
      </c>
      <c r="C42" s="488">
        <v>45620</v>
      </c>
      <c r="D42" s="489">
        <v>56664</v>
      </c>
      <c r="E42" s="392">
        <v>0</v>
      </c>
      <c r="F42" s="392">
        <v>0</v>
      </c>
      <c r="G42" s="393">
        <f t="shared" si="1"/>
        <v>102284</v>
      </c>
      <c r="H42" s="488">
        <v>40191</v>
      </c>
      <c r="I42" s="489">
        <v>44256</v>
      </c>
      <c r="J42" s="392">
        <v>0</v>
      </c>
      <c r="K42" s="392">
        <v>0</v>
      </c>
      <c r="L42" s="393">
        <f t="shared" si="2"/>
        <v>84447</v>
      </c>
      <c r="M42" s="418">
        <v>12694269</v>
      </c>
      <c r="N42" s="418">
        <v>4742985</v>
      </c>
      <c r="O42" s="18">
        <v>0</v>
      </c>
      <c r="P42" s="18">
        <v>0</v>
      </c>
      <c r="Q42" s="418">
        <f t="shared" si="0"/>
        <v>17437254</v>
      </c>
    </row>
    <row r="43" spans="1:17" ht="15">
      <c r="A43" s="3"/>
      <c r="B43" s="380" t="s">
        <v>86</v>
      </c>
      <c r="C43" s="490">
        <f>SUM(C11:C42)</f>
        <v>1977540</v>
      </c>
      <c r="D43" s="490">
        <f>SUM(D11:D42)</f>
        <v>756852</v>
      </c>
      <c r="E43" s="386">
        <v>0</v>
      </c>
      <c r="F43" s="386">
        <v>0</v>
      </c>
      <c r="G43" s="396">
        <f t="shared" si="1"/>
        <v>2734392</v>
      </c>
      <c r="H43" s="395">
        <f>SUM(H11:H42)</f>
        <v>1726318</v>
      </c>
      <c r="I43" s="395">
        <f>SUM(I11:I42)</f>
        <v>644998</v>
      </c>
      <c r="J43" s="395">
        <v>0</v>
      </c>
      <c r="K43" s="395">
        <v>0</v>
      </c>
      <c r="L43" s="396">
        <f t="shared" si="2"/>
        <v>2371316</v>
      </c>
      <c r="M43" s="419">
        <f>SUM(M11:M42)</f>
        <v>345407741</v>
      </c>
      <c r="N43" s="419">
        <f>SUM(N11:N42)</f>
        <v>129055368</v>
      </c>
      <c r="O43" s="18">
        <v>0</v>
      </c>
      <c r="P43" s="18">
        <v>0</v>
      </c>
      <c r="Q43" s="419">
        <f t="shared" si="0"/>
        <v>474463109</v>
      </c>
    </row>
    <row r="44" spans="1:17">
      <c r="A44" s="10" t="s">
        <v>8</v>
      </c>
      <c r="B44"/>
      <c r="C44"/>
      <c r="D44"/>
    </row>
    <row r="45" spans="1:17">
      <c r="A45" t="s">
        <v>9</v>
      </c>
      <c r="B45"/>
      <c r="C45"/>
      <c r="D45"/>
      <c r="L45" s="553"/>
    </row>
    <row r="46" spans="1:17">
      <c r="A46" t="s">
        <v>10</v>
      </c>
      <c r="B46"/>
      <c r="C46"/>
      <c r="D46"/>
      <c r="I46" s="11"/>
      <c r="J46" s="11"/>
      <c r="K46" s="11"/>
      <c r="L46" s="11"/>
    </row>
    <row r="47" spans="1:17" customFormat="1">
      <c r="A47" s="15" t="s">
        <v>421</v>
      </c>
      <c r="J47" s="11"/>
      <c r="K47" s="11"/>
      <c r="L47" s="11"/>
    </row>
    <row r="48" spans="1:17" customFormat="1">
      <c r="C48" s="15" t="s">
        <v>422</v>
      </c>
      <c r="E48" s="12"/>
      <c r="F48" s="12"/>
      <c r="G48" s="12"/>
      <c r="H48" s="12"/>
      <c r="I48" s="12"/>
      <c r="J48" s="12"/>
      <c r="K48" s="12"/>
      <c r="L48" s="12"/>
      <c r="M48" s="12"/>
    </row>
    <row r="49" spans="1:17" ht="15" customHeight="1">
      <c r="A49" s="14" t="s">
        <v>12</v>
      </c>
      <c r="B49" s="14"/>
      <c r="C49" s="14"/>
      <c r="D49" s="14"/>
      <c r="E49" s="14"/>
      <c r="F49" s="14"/>
      <c r="G49" s="14"/>
      <c r="H49" s="578"/>
      <c r="I49" s="14"/>
      <c r="J49" s="14"/>
      <c r="K49" s="14"/>
      <c r="L49" s="623" t="s">
        <v>1079</v>
      </c>
      <c r="M49" s="623"/>
      <c r="N49" s="623"/>
      <c r="O49" s="623"/>
      <c r="P49" s="623"/>
      <c r="Q49" s="517"/>
    </row>
    <row r="50" spans="1:17" ht="12.75" customHeight="1">
      <c r="A50" s="435"/>
      <c r="B50" s="435"/>
      <c r="C50" s="435"/>
      <c r="D50" s="435"/>
      <c r="E50" s="435"/>
      <c r="F50" s="435"/>
      <c r="G50" s="435"/>
      <c r="H50" s="435"/>
      <c r="I50" s="578"/>
      <c r="J50" s="578"/>
      <c r="K50" s="578"/>
      <c r="L50" s="675" t="s">
        <v>1058</v>
      </c>
      <c r="M50" s="675"/>
      <c r="N50" s="675"/>
      <c r="O50" s="675"/>
      <c r="P50" s="675"/>
      <c r="Q50" s="435"/>
    </row>
    <row r="51" spans="1:17">
      <c r="A51" s="435"/>
      <c r="B51" s="435"/>
      <c r="C51" s="435"/>
      <c r="D51" s="435"/>
      <c r="E51" s="435"/>
      <c r="F51" s="435"/>
      <c r="G51" s="435"/>
      <c r="H51" s="435"/>
      <c r="I51" s="435"/>
      <c r="J51" s="435"/>
      <c r="K51" s="435"/>
      <c r="L51" s="435"/>
      <c r="M51" s="435"/>
      <c r="N51" s="435"/>
      <c r="O51" s="578"/>
      <c r="P51" s="578"/>
      <c r="Q51" s="435"/>
    </row>
    <row r="52" spans="1:17">
      <c r="A52" s="14"/>
      <c r="B52" s="14"/>
      <c r="C52" s="14"/>
      <c r="D52" s="14"/>
      <c r="E52" s="14"/>
      <c r="F52" s="14"/>
      <c r="G52" s="578"/>
      <c r="H52" s="578"/>
      <c r="I52" s="624" t="s">
        <v>1081</v>
      </c>
      <c r="J52" s="624"/>
      <c r="K52" s="435"/>
      <c r="L52" s="435"/>
      <c r="M52" s="435"/>
      <c r="N52" s="435"/>
      <c r="O52" s="435"/>
      <c r="P52" s="435"/>
      <c r="Q52" s="34"/>
    </row>
    <row r="53" spans="1:17">
      <c r="A53" s="595"/>
      <c r="B53" s="595"/>
      <c r="C53" s="595"/>
      <c r="D53" s="595"/>
      <c r="E53" s="595"/>
      <c r="F53" s="595"/>
      <c r="G53" s="595"/>
      <c r="H53" s="595"/>
      <c r="I53" s="14"/>
      <c r="J53" s="14"/>
      <c r="K53" s="34"/>
      <c r="L53" s="623" t="s">
        <v>1080</v>
      </c>
      <c r="M53" s="623"/>
      <c r="N53" s="623"/>
      <c r="O53" s="623"/>
      <c r="P53" s="623"/>
      <c r="Q53" s="578"/>
    </row>
    <row r="54" spans="1:17">
      <c r="A54" s="578"/>
      <c r="B54" s="578"/>
      <c r="C54" s="578"/>
      <c r="D54" s="578"/>
      <c r="E54" s="578"/>
      <c r="F54" s="578"/>
      <c r="G54" s="578"/>
      <c r="H54" s="578"/>
      <c r="I54" s="578"/>
      <c r="J54" s="578"/>
      <c r="K54" s="578"/>
      <c r="L54" s="578"/>
      <c r="M54" s="578"/>
      <c r="N54" s="578"/>
      <c r="O54" s="578"/>
      <c r="P54" s="578"/>
      <c r="Q54" s="578"/>
    </row>
  </sheetData>
  <mergeCells count="15">
    <mergeCell ref="O1:Q1"/>
    <mergeCell ref="A2:L2"/>
    <mergeCell ref="A3:L3"/>
    <mergeCell ref="A8:A9"/>
    <mergeCell ref="B8:B9"/>
    <mergeCell ref="C8:G8"/>
    <mergeCell ref="H8:L8"/>
    <mergeCell ref="M8:Q8"/>
    <mergeCell ref="A7:B7"/>
    <mergeCell ref="N7:Q7"/>
    <mergeCell ref="L49:P49"/>
    <mergeCell ref="L50:P50"/>
    <mergeCell ref="I52:J52"/>
    <mergeCell ref="L53:P53"/>
    <mergeCell ref="A5:O5"/>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R57"/>
  <sheetViews>
    <sheetView topLeftCell="A37" zoomScaleSheetLayoutView="80" workbookViewId="0">
      <selection activeCell="S22" sqref="S1:S1048576"/>
    </sheetView>
  </sheetViews>
  <sheetFormatPr defaultRowHeight="12.75"/>
  <cols>
    <col min="1" max="1" width="5.140625" style="15" customWidth="1"/>
    <col min="2" max="2" width="14.5703125" style="15"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1" width="10.28515625" style="15" customWidth="1"/>
    <col min="12" max="12" width="11.7109375" style="15" customWidth="1"/>
    <col min="13" max="13" width="13" style="15" customWidth="1"/>
    <col min="14" max="14" width="11.28515625" style="15" customWidth="1"/>
    <col min="15" max="15" width="10.5703125" style="15" customWidth="1"/>
    <col min="16" max="16" width="9.140625" style="15"/>
    <col min="17" max="17" width="13" style="15" customWidth="1"/>
    <col min="18" max="18" width="9.140625" style="15" hidden="1" customWidth="1"/>
    <col min="19" max="16384" width="9.140625" style="15"/>
  </cols>
  <sheetData>
    <row r="1" spans="1:18" customFormat="1" ht="12.75" customHeight="1">
      <c r="D1" s="15"/>
      <c r="E1" s="15"/>
      <c r="F1" s="15"/>
      <c r="G1" s="15"/>
      <c r="H1" s="15"/>
      <c r="I1" s="15"/>
      <c r="J1" s="15"/>
      <c r="K1" s="15"/>
      <c r="L1" s="15"/>
      <c r="M1" s="15"/>
      <c r="N1" s="15"/>
      <c r="O1" s="662" t="s">
        <v>58</v>
      </c>
      <c r="P1" s="662"/>
      <c r="Q1" s="662"/>
    </row>
    <row r="2" spans="1:18" customFormat="1" ht="15.75">
      <c r="A2" s="663" t="s">
        <v>0</v>
      </c>
      <c r="B2" s="663"/>
      <c r="C2" s="663"/>
      <c r="D2" s="663"/>
      <c r="E2" s="663"/>
      <c r="F2" s="663"/>
      <c r="G2" s="663"/>
      <c r="H2" s="663"/>
      <c r="I2" s="663"/>
      <c r="J2" s="663"/>
      <c r="K2" s="663"/>
      <c r="L2" s="663"/>
      <c r="M2" s="43"/>
      <c r="N2" s="43"/>
      <c r="O2" s="43"/>
      <c r="P2" s="43"/>
    </row>
    <row r="3" spans="1:18" customFormat="1" ht="20.25">
      <c r="A3" s="664" t="s">
        <v>734</v>
      </c>
      <c r="B3" s="664"/>
      <c r="C3" s="664"/>
      <c r="D3" s="664"/>
      <c r="E3" s="664"/>
      <c r="F3" s="664"/>
      <c r="G3" s="664"/>
      <c r="H3" s="664"/>
      <c r="I3" s="664"/>
      <c r="J3" s="664"/>
      <c r="K3" s="664"/>
      <c r="L3" s="664"/>
      <c r="M3" s="42"/>
      <c r="N3" s="42"/>
      <c r="O3" s="42"/>
      <c r="P3" s="42"/>
    </row>
    <row r="4" spans="1:18" customFormat="1" ht="11.25" customHeight="1"/>
    <row r="5" spans="1:18" customFormat="1" ht="15.75">
      <c r="A5" s="768" t="s">
        <v>791</v>
      </c>
      <c r="B5" s="768"/>
      <c r="C5" s="768"/>
      <c r="D5" s="768"/>
      <c r="E5" s="768"/>
      <c r="F5" s="768"/>
      <c r="G5" s="768"/>
      <c r="H5" s="768"/>
      <c r="I5" s="768"/>
      <c r="J5" s="768"/>
      <c r="K5" s="768"/>
      <c r="L5" s="768"/>
      <c r="M5" s="15"/>
      <c r="N5" s="15"/>
      <c r="O5" s="15"/>
      <c r="P5" s="15"/>
    </row>
    <row r="7" spans="1:18" ht="12.6" customHeight="1">
      <c r="A7" s="666" t="s">
        <v>919</v>
      </c>
      <c r="B7" s="666"/>
      <c r="N7" s="739" t="s">
        <v>1070</v>
      </c>
      <c r="O7" s="739"/>
      <c r="P7" s="739"/>
      <c r="Q7" s="739"/>
      <c r="R7" s="739"/>
    </row>
    <row r="8" spans="1:18" s="14" customFormat="1" ht="29.45" customHeight="1">
      <c r="A8" s="613" t="s">
        <v>2</v>
      </c>
      <c r="B8" s="613" t="s">
        <v>3</v>
      </c>
      <c r="C8" s="642" t="s">
        <v>753</v>
      </c>
      <c r="D8" s="642"/>
      <c r="E8" s="642"/>
      <c r="F8" s="642"/>
      <c r="G8" s="642"/>
      <c r="H8" s="699" t="s">
        <v>624</v>
      </c>
      <c r="I8" s="642"/>
      <c r="J8" s="642"/>
      <c r="K8" s="642"/>
      <c r="L8" s="642"/>
      <c r="M8" s="769" t="s">
        <v>105</v>
      </c>
      <c r="N8" s="770"/>
      <c r="O8" s="770"/>
      <c r="P8" s="770"/>
      <c r="Q8" s="771"/>
    </row>
    <row r="9" spans="1:18" s="14" customFormat="1" ht="38.25">
      <c r="A9" s="613"/>
      <c r="B9" s="613"/>
      <c r="C9" s="5" t="s">
        <v>204</v>
      </c>
      <c r="D9" s="5" t="s">
        <v>205</v>
      </c>
      <c r="E9" s="5" t="s">
        <v>349</v>
      </c>
      <c r="F9" s="7" t="s">
        <v>211</v>
      </c>
      <c r="G9" s="7" t="s">
        <v>110</v>
      </c>
      <c r="H9" s="5" t="s">
        <v>204</v>
      </c>
      <c r="I9" s="5" t="s">
        <v>205</v>
      </c>
      <c r="J9" s="5" t="s">
        <v>349</v>
      </c>
      <c r="K9" s="373" t="s">
        <v>947</v>
      </c>
      <c r="L9" s="5" t="s">
        <v>111</v>
      </c>
      <c r="M9" s="5" t="s">
        <v>204</v>
      </c>
      <c r="N9" s="5" t="s">
        <v>205</v>
      </c>
      <c r="O9" s="5" t="s">
        <v>349</v>
      </c>
      <c r="P9" s="7" t="s">
        <v>211</v>
      </c>
      <c r="Q9" s="5" t="s">
        <v>112</v>
      </c>
      <c r="R9" s="28"/>
    </row>
    <row r="10" spans="1:18" s="14" customFormat="1">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8" ht="14.25">
      <c r="A11" s="17">
        <v>1</v>
      </c>
      <c r="B11" s="379" t="s">
        <v>887</v>
      </c>
      <c r="C11" s="488">
        <v>27222</v>
      </c>
      <c r="D11" s="489">
        <v>3874</v>
      </c>
      <c r="E11" s="385">
        <v>0</v>
      </c>
      <c r="F11" s="385">
        <v>0</v>
      </c>
      <c r="G11" s="394">
        <f>SUM(C11:F11)</f>
        <v>31096</v>
      </c>
      <c r="H11" s="489">
        <v>25837</v>
      </c>
      <c r="I11" s="489">
        <v>3760</v>
      </c>
      <c r="J11" s="385">
        <v>0</v>
      </c>
      <c r="K11" s="385">
        <v>0</v>
      </c>
      <c r="L11" s="394">
        <f>SUM(H11:K11)</f>
        <v>29597</v>
      </c>
      <c r="M11" s="418">
        <v>4837303</v>
      </c>
      <c r="N11" s="418">
        <v>1343913</v>
      </c>
      <c r="O11" s="50">
        <v>0</v>
      </c>
      <c r="P11" s="18">
        <v>0</v>
      </c>
      <c r="Q11" s="418">
        <f>SUM(M11:P11)</f>
        <v>6181216</v>
      </c>
    </row>
    <row r="12" spans="1:18" ht="14.25">
      <c r="A12" s="17">
        <v>2</v>
      </c>
      <c r="B12" s="379" t="s">
        <v>888</v>
      </c>
      <c r="C12" s="488">
        <v>27553.583425569352</v>
      </c>
      <c r="D12" s="489">
        <v>34816</v>
      </c>
      <c r="E12" s="397">
        <v>30</v>
      </c>
      <c r="F12" s="385">
        <v>0</v>
      </c>
      <c r="G12" s="394">
        <f t="shared" ref="G12:G43" si="0">SUM(C12:F12)</f>
        <v>62399.583425569348</v>
      </c>
      <c r="H12" s="489">
        <v>20089</v>
      </c>
      <c r="I12" s="489">
        <v>26547</v>
      </c>
      <c r="J12" s="397">
        <v>30</v>
      </c>
      <c r="K12" s="385">
        <v>0</v>
      </c>
      <c r="L12" s="394">
        <f t="shared" ref="L12:L43" si="1">SUM(H12:K12)</f>
        <v>46666</v>
      </c>
      <c r="M12" s="418">
        <v>7543245</v>
      </c>
      <c r="N12" s="418">
        <v>2095685</v>
      </c>
      <c r="O12" s="50">
        <v>14300</v>
      </c>
      <c r="P12" s="18">
        <v>0</v>
      </c>
      <c r="Q12" s="418">
        <f t="shared" ref="Q12:Q43" si="2">SUM(M12:P12)</f>
        <v>9653230</v>
      </c>
    </row>
    <row r="13" spans="1:18" ht="14.25">
      <c r="A13" s="17">
        <v>3</v>
      </c>
      <c r="B13" s="379" t="s">
        <v>889</v>
      </c>
      <c r="C13" s="488">
        <v>52682</v>
      </c>
      <c r="D13" s="489">
        <v>14567</v>
      </c>
      <c r="E13" s="397">
        <v>220</v>
      </c>
      <c r="F13" s="385">
        <v>0</v>
      </c>
      <c r="G13" s="394">
        <f t="shared" si="0"/>
        <v>67469</v>
      </c>
      <c r="H13" s="489">
        <v>36638</v>
      </c>
      <c r="I13" s="489">
        <v>13934</v>
      </c>
      <c r="J13" s="397">
        <v>220</v>
      </c>
      <c r="K13" s="385">
        <v>0</v>
      </c>
      <c r="L13" s="394">
        <f t="shared" si="1"/>
        <v>50792</v>
      </c>
      <c r="M13" s="418">
        <v>8069499</v>
      </c>
      <c r="N13" s="418">
        <v>2241890</v>
      </c>
      <c r="O13" s="50">
        <v>72420</v>
      </c>
      <c r="P13" s="18">
        <v>0</v>
      </c>
      <c r="Q13" s="418">
        <f t="shared" si="2"/>
        <v>10383809</v>
      </c>
    </row>
    <row r="14" spans="1:18" ht="14.25">
      <c r="A14" s="17">
        <v>4</v>
      </c>
      <c r="B14" s="379" t="s">
        <v>890</v>
      </c>
      <c r="C14" s="488">
        <v>74918</v>
      </c>
      <c r="D14" s="489">
        <v>14920</v>
      </c>
      <c r="E14" s="397">
        <v>0</v>
      </c>
      <c r="F14" s="385">
        <v>0</v>
      </c>
      <c r="G14" s="394">
        <f t="shared" si="0"/>
        <v>89838</v>
      </c>
      <c r="H14" s="489">
        <v>68614</v>
      </c>
      <c r="I14" s="489">
        <v>14346</v>
      </c>
      <c r="J14" s="397">
        <v>0</v>
      </c>
      <c r="K14" s="385">
        <v>0</v>
      </c>
      <c r="L14" s="394">
        <f t="shared" si="1"/>
        <v>82960</v>
      </c>
      <c r="M14" s="418">
        <v>14836616</v>
      </c>
      <c r="N14" s="418">
        <v>4121949</v>
      </c>
      <c r="O14" s="50">
        <v>0</v>
      </c>
      <c r="P14" s="18">
        <v>0</v>
      </c>
      <c r="Q14" s="418">
        <f t="shared" si="2"/>
        <v>18958565</v>
      </c>
    </row>
    <row r="15" spans="1:18" ht="14.25">
      <c r="A15" s="17">
        <v>5</v>
      </c>
      <c r="B15" s="379" t="s">
        <v>891</v>
      </c>
      <c r="C15" s="488">
        <v>69109</v>
      </c>
      <c r="D15" s="489">
        <v>2302</v>
      </c>
      <c r="E15" s="399">
        <v>314</v>
      </c>
      <c r="F15" s="398">
        <v>0</v>
      </c>
      <c r="G15" s="394">
        <f t="shared" si="0"/>
        <v>71725</v>
      </c>
      <c r="H15" s="489">
        <v>67115</v>
      </c>
      <c r="I15" s="489">
        <v>2233</v>
      </c>
      <c r="J15" s="399">
        <v>314</v>
      </c>
      <c r="K15" s="398">
        <v>0</v>
      </c>
      <c r="L15" s="394">
        <f t="shared" si="1"/>
        <v>69662</v>
      </c>
      <c r="M15" s="418">
        <v>11447805</v>
      </c>
      <c r="N15" s="418">
        <v>3180460</v>
      </c>
      <c r="O15" s="50">
        <v>98079</v>
      </c>
      <c r="P15" s="18">
        <v>0</v>
      </c>
      <c r="Q15" s="418">
        <f t="shared" si="2"/>
        <v>14726344</v>
      </c>
    </row>
    <row r="16" spans="1:18" ht="14.25">
      <c r="A16" s="17">
        <v>6</v>
      </c>
      <c r="B16" s="379" t="s">
        <v>892</v>
      </c>
      <c r="C16" s="488">
        <v>43998.433755096121</v>
      </c>
      <c r="D16" s="489">
        <v>19747</v>
      </c>
      <c r="E16" s="397">
        <v>0</v>
      </c>
      <c r="F16" s="385">
        <v>0</v>
      </c>
      <c r="G16" s="394">
        <f t="shared" si="0"/>
        <v>63745.433755096121</v>
      </c>
      <c r="H16" s="489">
        <v>38443</v>
      </c>
      <c r="I16" s="489">
        <v>15768</v>
      </c>
      <c r="J16" s="397">
        <v>0</v>
      </c>
      <c r="K16" s="385">
        <v>0</v>
      </c>
      <c r="L16" s="394">
        <f t="shared" si="1"/>
        <v>54211</v>
      </c>
      <c r="M16" s="418">
        <v>8886680</v>
      </c>
      <c r="N16" s="418">
        <v>2468922</v>
      </c>
      <c r="O16" s="50">
        <v>0</v>
      </c>
      <c r="P16" s="18">
        <v>0</v>
      </c>
      <c r="Q16" s="418">
        <f t="shared" si="2"/>
        <v>11355602</v>
      </c>
    </row>
    <row r="17" spans="1:17" ht="14.25">
      <c r="A17" s="17">
        <v>7</v>
      </c>
      <c r="B17" s="379" t="s">
        <v>893</v>
      </c>
      <c r="C17" s="488">
        <v>52174.147285992767</v>
      </c>
      <c r="D17" s="489">
        <v>8424</v>
      </c>
      <c r="E17" s="397">
        <v>308</v>
      </c>
      <c r="F17" s="385">
        <v>0</v>
      </c>
      <c r="G17" s="394">
        <f t="shared" si="0"/>
        <v>60906.147285992767</v>
      </c>
      <c r="H17" s="489">
        <v>39429</v>
      </c>
      <c r="I17" s="489">
        <v>6908</v>
      </c>
      <c r="J17" s="397">
        <v>308</v>
      </c>
      <c r="K17" s="385">
        <v>0</v>
      </c>
      <c r="L17" s="394">
        <f t="shared" si="1"/>
        <v>46645</v>
      </c>
      <c r="M17" s="418">
        <v>7181688</v>
      </c>
      <c r="N17" s="418">
        <v>1995236</v>
      </c>
      <c r="O17" s="50">
        <v>97358</v>
      </c>
      <c r="P17" s="18">
        <v>0</v>
      </c>
      <c r="Q17" s="418">
        <f t="shared" si="2"/>
        <v>9274282</v>
      </c>
    </row>
    <row r="18" spans="1:17" ht="14.25">
      <c r="A18" s="17">
        <v>8</v>
      </c>
      <c r="B18" s="379" t="s">
        <v>894</v>
      </c>
      <c r="C18" s="488">
        <v>73551</v>
      </c>
      <c r="D18" s="489">
        <v>21242</v>
      </c>
      <c r="E18" s="397">
        <v>786</v>
      </c>
      <c r="F18" s="385">
        <v>0</v>
      </c>
      <c r="G18" s="394">
        <f t="shared" si="0"/>
        <v>95579</v>
      </c>
      <c r="H18" s="489">
        <v>56577</v>
      </c>
      <c r="I18" s="489">
        <v>20346</v>
      </c>
      <c r="J18" s="397">
        <v>786</v>
      </c>
      <c r="K18" s="385">
        <v>0</v>
      </c>
      <c r="L18" s="394">
        <f t="shared" si="1"/>
        <v>77709</v>
      </c>
      <c r="M18" s="418">
        <v>11954341</v>
      </c>
      <c r="N18" s="418">
        <v>3321187</v>
      </c>
      <c r="O18" s="50">
        <v>230076</v>
      </c>
      <c r="P18" s="18">
        <v>0</v>
      </c>
      <c r="Q18" s="418">
        <f t="shared" si="2"/>
        <v>15505604</v>
      </c>
    </row>
    <row r="19" spans="1:17" ht="14.25">
      <c r="A19" s="17">
        <v>9</v>
      </c>
      <c r="B19" s="379" t="s">
        <v>895</v>
      </c>
      <c r="C19" s="488">
        <v>18531</v>
      </c>
      <c r="D19" s="489">
        <v>18463</v>
      </c>
      <c r="E19" s="385">
        <v>0</v>
      </c>
      <c r="F19" s="385">
        <v>0</v>
      </c>
      <c r="G19" s="394">
        <f t="shared" si="0"/>
        <v>36994</v>
      </c>
      <c r="H19" s="489">
        <v>13000</v>
      </c>
      <c r="I19" s="489">
        <v>15509</v>
      </c>
      <c r="J19" s="385">
        <v>0</v>
      </c>
      <c r="K19" s="385">
        <v>0</v>
      </c>
      <c r="L19" s="394">
        <f t="shared" si="1"/>
        <v>28509</v>
      </c>
      <c r="M19" s="418">
        <v>4590177</v>
      </c>
      <c r="N19" s="418">
        <v>1275256</v>
      </c>
      <c r="O19" s="50">
        <v>0</v>
      </c>
      <c r="P19" s="18">
        <v>0</v>
      </c>
      <c r="Q19" s="418">
        <f t="shared" si="2"/>
        <v>5865433</v>
      </c>
    </row>
    <row r="20" spans="1:17" ht="14.25">
      <c r="A20" s="17">
        <v>10</v>
      </c>
      <c r="B20" s="379" t="s">
        <v>896</v>
      </c>
      <c r="C20" s="488">
        <v>29148</v>
      </c>
      <c r="D20" s="489">
        <v>3236</v>
      </c>
      <c r="E20" s="385">
        <v>0</v>
      </c>
      <c r="F20" s="385">
        <v>0</v>
      </c>
      <c r="G20" s="394">
        <f t="shared" si="0"/>
        <v>32384</v>
      </c>
      <c r="H20" s="489">
        <v>28593</v>
      </c>
      <c r="I20" s="489">
        <v>3107</v>
      </c>
      <c r="J20" s="385">
        <v>0</v>
      </c>
      <c r="K20" s="385">
        <v>0</v>
      </c>
      <c r="L20" s="394">
        <f t="shared" si="1"/>
        <v>31700</v>
      </c>
      <c r="M20" s="418">
        <v>5186739</v>
      </c>
      <c r="N20" s="418">
        <v>1440994</v>
      </c>
      <c r="O20" s="50">
        <v>0</v>
      </c>
      <c r="P20" s="18">
        <v>0</v>
      </c>
      <c r="Q20" s="418">
        <f t="shared" si="2"/>
        <v>6627733</v>
      </c>
    </row>
    <row r="21" spans="1:17" ht="14.25">
      <c r="A21" s="17">
        <v>11</v>
      </c>
      <c r="B21" s="379" t="s">
        <v>897</v>
      </c>
      <c r="C21" s="488">
        <v>82411</v>
      </c>
      <c r="D21" s="489">
        <v>5240</v>
      </c>
      <c r="E21" s="385">
        <v>408</v>
      </c>
      <c r="F21" s="385">
        <v>0</v>
      </c>
      <c r="G21" s="394">
        <f t="shared" si="0"/>
        <v>88059</v>
      </c>
      <c r="H21" s="489">
        <v>79655</v>
      </c>
      <c r="I21" s="489">
        <v>5045</v>
      </c>
      <c r="J21" s="385">
        <v>408</v>
      </c>
      <c r="K21" s="385">
        <v>0</v>
      </c>
      <c r="L21" s="394">
        <f t="shared" si="1"/>
        <v>85108</v>
      </c>
      <c r="M21" s="418">
        <v>13931349</v>
      </c>
      <c r="N21" s="418">
        <v>3870445</v>
      </c>
      <c r="O21" s="50">
        <v>128853</v>
      </c>
      <c r="P21" s="18">
        <v>0</v>
      </c>
      <c r="Q21" s="418">
        <f t="shared" si="2"/>
        <v>17930647</v>
      </c>
    </row>
    <row r="22" spans="1:17" ht="14.25">
      <c r="A22" s="17">
        <v>12</v>
      </c>
      <c r="B22" s="379" t="s">
        <v>898</v>
      </c>
      <c r="C22" s="488">
        <v>50841.884383944402</v>
      </c>
      <c r="D22" s="489">
        <v>28002</v>
      </c>
      <c r="E22" s="385">
        <v>0</v>
      </c>
      <c r="F22" s="385">
        <v>0</v>
      </c>
      <c r="G22" s="394">
        <f t="shared" si="0"/>
        <v>78843.884383944402</v>
      </c>
      <c r="H22" s="489">
        <v>47644</v>
      </c>
      <c r="I22" s="489">
        <v>22934</v>
      </c>
      <c r="J22" s="385">
        <v>0</v>
      </c>
      <c r="K22" s="385">
        <v>0</v>
      </c>
      <c r="L22" s="394">
        <f t="shared" si="1"/>
        <v>70578</v>
      </c>
      <c r="M22" s="418">
        <v>11828434</v>
      </c>
      <c r="N22" s="418">
        <v>3286208</v>
      </c>
      <c r="O22" s="50">
        <v>0</v>
      </c>
      <c r="P22" s="18">
        <v>0</v>
      </c>
      <c r="Q22" s="418">
        <f t="shared" si="2"/>
        <v>15114642</v>
      </c>
    </row>
    <row r="23" spans="1:17" ht="14.25">
      <c r="A23" s="17">
        <v>13</v>
      </c>
      <c r="B23" s="379" t="s">
        <v>899</v>
      </c>
      <c r="C23" s="488">
        <v>49096</v>
      </c>
      <c r="D23" s="489">
        <v>15699</v>
      </c>
      <c r="E23" s="385">
        <v>0</v>
      </c>
      <c r="F23" s="385">
        <v>0</v>
      </c>
      <c r="G23" s="394">
        <f t="shared" si="0"/>
        <v>64795</v>
      </c>
      <c r="H23" s="489">
        <v>38379</v>
      </c>
      <c r="I23" s="489">
        <v>14796</v>
      </c>
      <c r="J23" s="385">
        <v>0</v>
      </c>
      <c r="K23" s="385">
        <v>0</v>
      </c>
      <c r="L23" s="394">
        <f t="shared" si="1"/>
        <v>53175</v>
      </c>
      <c r="M23" s="418">
        <v>9676708</v>
      </c>
      <c r="N23" s="418">
        <v>2688409</v>
      </c>
      <c r="O23" s="50">
        <v>0</v>
      </c>
      <c r="P23" s="18">
        <v>0</v>
      </c>
      <c r="Q23" s="418">
        <f t="shared" si="2"/>
        <v>12365117</v>
      </c>
    </row>
    <row r="24" spans="1:17" ht="14.25">
      <c r="A24" s="17">
        <v>14</v>
      </c>
      <c r="B24" s="379" t="s">
        <v>900</v>
      </c>
      <c r="C24" s="488">
        <v>41705</v>
      </c>
      <c r="D24" s="489">
        <v>3399</v>
      </c>
      <c r="E24" s="385">
        <v>220</v>
      </c>
      <c r="F24" s="385">
        <v>0</v>
      </c>
      <c r="G24" s="394">
        <f t="shared" si="0"/>
        <v>45324</v>
      </c>
      <c r="H24" s="489">
        <v>32903</v>
      </c>
      <c r="I24" s="489">
        <v>2937</v>
      </c>
      <c r="J24" s="385">
        <v>220</v>
      </c>
      <c r="K24" s="385">
        <v>0</v>
      </c>
      <c r="L24" s="394">
        <f t="shared" si="1"/>
        <v>36060</v>
      </c>
      <c r="M24" s="418">
        <v>5744833</v>
      </c>
      <c r="N24" s="418">
        <v>1596045</v>
      </c>
      <c r="O24" s="50">
        <v>71645</v>
      </c>
      <c r="P24" s="18">
        <v>0</v>
      </c>
      <c r="Q24" s="418">
        <f t="shared" si="2"/>
        <v>7412523</v>
      </c>
    </row>
    <row r="25" spans="1:17" s="369" customFormat="1" ht="14.25">
      <c r="A25" s="368">
        <v>15</v>
      </c>
      <c r="B25" s="379" t="s">
        <v>901</v>
      </c>
      <c r="C25" s="488">
        <v>9514.2569887590107</v>
      </c>
      <c r="D25" s="489">
        <v>8212</v>
      </c>
      <c r="E25" s="385">
        <v>0</v>
      </c>
      <c r="F25" s="385">
        <v>0</v>
      </c>
      <c r="G25" s="394">
        <f t="shared" si="0"/>
        <v>17726.256988759011</v>
      </c>
      <c r="H25" s="489">
        <v>7686</v>
      </c>
      <c r="I25" s="489">
        <v>7842</v>
      </c>
      <c r="J25" s="385">
        <v>0</v>
      </c>
      <c r="K25" s="385">
        <v>0</v>
      </c>
      <c r="L25" s="394">
        <f t="shared" si="1"/>
        <v>15528</v>
      </c>
      <c r="M25" s="418">
        <v>2795159</v>
      </c>
      <c r="N25" s="418">
        <v>776559</v>
      </c>
      <c r="O25" s="50">
        <v>0</v>
      </c>
      <c r="P25" s="18">
        <v>0</v>
      </c>
      <c r="Q25" s="418">
        <f t="shared" si="2"/>
        <v>3571718</v>
      </c>
    </row>
    <row r="26" spans="1:17" s="369" customFormat="1" ht="14.25">
      <c r="A26" s="368">
        <v>16</v>
      </c>
      <c r="B26" s="379" t="s">
        <v>902</v>
      </c>
      <c r="C26" s="488">
        <v>17418.33648069941</v>
      </c>
      <c r="D26" s="489">
        <v>2933</v>
      </c>
      <c r="E26" s="385">
        <v>0</v>
      </c>
      <c r="F26" s="385">
        <v>0</v>
      </c>
      <c r="G26" s="394">
        <f t="shared" si="0"/>
        <v>20351.33648069941</v>
      </c>
      <c r="H26" s="489">
        <v>14064</v>
      </c>
      <c r="I26" s="489">
        <v>2794</v>
      </c>
      <c r="J26" s="385">
        <v>0</v>
      </c>
      <c r="K26" s="385">
        <v>0</v>
      </c>
      <c r="L26" s="394">
        <f t="shared" si="1"/>
        <v>16858</v>
      </c>
      <c r="M26" s="418">
        <v>2654060</v>
      </c>
      <c r="N26" s="418">
        <v>737358</v>
      </c>
      <c r="O26" s="50">
        <v>0</v>
      </c>
      <c r="P26" s="18">
        <v>0</v>
      </c>
      <c r="Q26" s="418">
        <f t="shared" si="2"/>
        <v>3391418</v>
      </c>
    </row>
    <row r="27" spans="1:17" s="369" customFormat="1" ht="14.25">
      <c r="A27" s="368">
        <v>17</v>
      </c>
      <c r="B27" s="379" t="s">
        <v>903</v>
      </c>
      <c r="C27" s="488">
        <v>64036.547079717377</v>
      </c>
      <c r="D27" s="489">
        <v>12318</v>
      </c>
      <c r="E27" s="385">
        <v>0</v>
      </c>
      <c r="F27" s="385">
        <v>0</v>
      </c>
      <c r="G27" s="394">
        <f t="shared" si="0"/>
        <v>76354.547079717377</v>
      </c>
      <c r="H27" s="489">
        <v>56255</v>
      </c>
      <c r="I27" s="489">
        <v>11702</v>
      </c>
      <c r="J27" s="385">
        <v>0</v>
      </c>
      <c r="K27" s="385">
        <v>0</v>
      </c>
      <c r="L27" s="394">
        <f t="shared" si="1"/>
        <v>67957</v>
      </c>
      <c r="M27" s="418">
        <v>11576621</v>
      </c>
      <c r="N27" s="418">
        <v>3216248</v>
      </c>
      <c r="O27" s="50">
        <v>0</v>
      </c>
      <c r="P27" s="18">
        <v>0</v>
      </c>
      <c r="Q27" s="418">
        <f t="shared" si="2"/>
        <v>14792869</v>
      </c>
    </row>
    <row r="28" spans="1:17" s="369" customFormat="1" ht="14.25">
      <c r="A28" s="368">
        <v>18</v>
      </c>
      <c r="B28" s="379" t="s">
        <v>904</v>
      </c>
      <c r="C28" s="488">
        <v>30210.258534898545</v>
      </c>
      <c r="D28" s="489">
        <v>12816</v>
      </c>
      <c r="E28" s="385">
        <v>0</v>
      </c>
      <c r="F28" s="385">
        <v>0</v>
      </c>
      <c r="G28" s="394">
        <f t="shared" si="0"/>
        <v>43026.258534898545</v>
      </c>
      <c r="H28" s="489">
        <v>23925</v>
      </c>
      <c r="I28" s="489">
        <v>10865</v>
      </c>
      <c r="J28" s="385">
        <v>0</v>
      </c>
      <c r="K28" s="385">
        <v>0</v>
      </c>
      <c r="L28" s="394">
        <f t="shared" si="1"/>
        <v>34790</v>
      </c>
      <c r="M28" s="418">
        <v>6097178</v>
      </c>
      <c r="N28" s="418">
        <v>1693934</v>
      </c>
      <c r="O28" s="50">
        <v>0</v>
      </c>
      <c r="P28" s="18">
        <v>0</v>
      </c>
      <c r="Q28" s="418">
        <f t="shared" si="2"/>
        <v>7791112</v>
      </c>
    </row>
    <row r="29" spans="1:17" s="369" customFormat="1" ht="14.25">
      <c r="A29" s="368">
        <v>19</v>
      </c>
      <c r="B29" s="379" t="s">
        <v>905</v>
      </c>
      <c r="C29" s="488">
        <v>98823.760664080808</v>
      </c>
      <c r="D29" s="489">
        <v>11663</v>
      </c>
      <c r="E29" s="385">
        <v>272</v>
      </c>
      <c r="F29" s="385">
        <v>0</v>
      </c>
      <c r="G29" s="394">
        <f t="shared" si="0"/>
        <v>110758.76066408081</v>
      </c>
      <c r="H29" s="489">
        <v>95051</v>
      </c>
      <c r="I29" s="489">
        <v>9984</v>
      </c>
      <c r="J29" s="385">
        <v>272</v>
      </c>
      <c r="K29" s="385">
        <v>0</v>
      </c>
      <c r="L29" s="394">
        <f t="shared" si="1"/>
        <v>105307</v>
      </c>
      <c r="M29" s="418">
        <v>17316120</v>
      </c>
      <c r="N29" s="418">
        <v>4810812</v>
      </c>
      <c r="O29" s="50">
        <v>79702</v>
      </c>
      <c r="P29" s="18">
        <v>0</v>
      </c>
      <c r="Q29" s="418">
        <f t="shared" si="2"/>
        <v>22206634</v>
      </c>
    </row>
    <row r="30" spans="1:17" s="369" customFormat="1" ht="14.25">
      <c r="A30" s="368">
        <v>20</v>
      </c>
      <c r="B30" s="379" t="s">
        <v>906</v>
      </c>
      <c r="C30" s="488">
        <v>36972.847007641358</v>
      </c>
      <c r="D30" s="489">
        <v>10491</v>
      </c>
      <c r="E30" s="385">
        <v>0</v>
      </c>
      <c r="F30" s="385">
        <v>0</v>
      </c>
      <c r="G30" s="394">
        <f t="shared" si="0"/>
        <v>47463.847007641358</v>
      </c>
      <c r="H30" s="489">
        <v>30542</v>
      </c>
      <c r="I30" s="489">
        <v>10097</v>
      </c>
      <c r="J30" s="385">
        <v>0</v>
      </c>
      <c r="K30" s="385">
        <v>0</v>
      </c>
      <c r="L30" s="394">
        <f t="shared" si="1"/>
        <v>40639</v>
      </c>
      <c r="M30" s="418">
        <v>6801705</v>
      </c>
      <c r="N30" s="418">
        <v>1889668</v>
      </c>
      <c r="O30" s="50">
        <v>0</v>
      </c>
      <c r="P30" s="18">
        <v>0</v>
      </c>
      <c r="Q30" s="418">
        <f t="shared" si="2"/>
        <v>8691373</v>
      </c>
    </row>
    <row r="31" spans="1:17" s="369" customFormat="1" ht="14.25">
      <c r="A31" s="368">
        <v>21</v>
      </c>
      <c r="B31" s="379" t="s">
        <v>907</v>
      </c>
      <c r="C31" s="488">
        <v>72860.727998411268</v>
      </c>
      <c r="D31" s="489">
        <v>10105</v>
      </c>
      <c r="E31" s="385">
        <v>0</v>
      </c>
      <c r="F31" s="385">
        <v>0</v>
      </c>
      <c r="G31" s="394">
        <f t="shared" si="0"/>
        <v>82965.727998411268</v>
      </c>
      <c r="H31" s="489">
        <v>60092</v>
      </c>
      <c r="I31" s="489">
        <v>9797</v>
      </c>
      <c r="J31" s="385">
        <v>0</v>
      </c>
      <c r="K31" s="385">
        <v>0</v>
      </c>
      <c r="L31" s="394">
        <f t="shared" si="1"/>
        <v>69889</v>
      </c>
      <c r="M31" s="418">
        <v>11570641</v>
      </c>
      <c r="N31" s="418">
        <v>3214587</v>
      </c>
      <c r="O31" s="50">
        <v>0</v>
      </c>
      <c r="P31" s="18">
        <v>0</v>
      </c>
      <c r="Q31" s="418">
        <f t="shared" si="2"/>
        <v>14785228</v>
      </c>
    </row>
    <row r="32" spans="1:17" s="369" customFormat="1" ht="14.25">
      <c r="A32" s="368">
        <v>22</v>
      </c>
      <c r="B32" s="379" t="s">
        <v>908</v>
      </c>
      <c r="C32" s="488">
        <v>24337.153779315893</v>
      </c>
      <c r="D32" s="489">
        <v>15984</v>
      </c>
      <c r="E32" s="385">
        <v>0</v>
      </c>
      <c r="F32" s="385">
        <v>0</v>
      </c>
      <c r="G32" s="394">
        <f t="shared" si="0"/>
        <v>40321.153779315893</v>
      </c>
      <c r="H32" s="489">
        <v>19401</v>
      </c>
      <c r="I32" s="489">
        <v>13746</v>
      </c>
      <c r="J32" s="385">
        <v>0</v>
      </c>
      <c r="K32" s="385">
        <v>0</v>
      </c>
      <c r="L32" s="394">
        <f t="shared" si="1"/>
        <v>33147</v>
      </c>
      <c r="M32" s="418">
        <v>5634766</v>
      </c>
      <c r="N32" s="418">
        <v>1565466</v>
      </c>
      <c r="O32" s="50">
        <v>0</v>
      </c>
      <c r="P32" s="18">
        <v>0</v>
      </c>
      <c r="Q32" s="418">
        <f t="shared" si="2"/>
        <v>7200232</v>
      </c>
    </row>
    <row r="33" spans="1:17" s="369" customFormat="1" ht="14.25">
      <c r="A33" s="368">
        <v>23</v>
      </c>
      <c r="B33" s="379" t="s">
        <v>909</v>
      </c>
      <c r="C33" s="488">
        <v>51250.120511855508</v>
      </c>
      <c r="D33" s="489">
        <v>26881</v>
      </c>
      <c r="E33" s="385">
        <v>129</v>
      </c>
      <c r="F33" s="385">
        <v>0</v>
      </c>
      <c r="G33" s="394">
        <f t="shared" si="0"/>
        <v>78260.120511855508</v>
      </c>
      <c r="H33" s="489">
        <v>49541</v>
      </c>
      <c r="I33" s="489">
        <v>21774</v>
      </c>
      <c r="J33" s="385">
        <v>129</v>
      </c>
      <c r="K33" s="385">
        <v>0</v>
      </c>
      <c r="L33" s="394">
        <f t="shared" si="1"/>
        <v>71444</v>
      </c>
      <c r="M33" s="418">
        <v>11368447</v>
      </c>
      <c r="N33" s="418">
        <v>3158413</v>
      </c>
      <c r="O33" s="50">
        <v>101449</v>
      </c>
      <c r="P33" s="18">
        <v>0</v>
      </c>
      <c r="Q33" s="418">
        <f t="shared" si="2"/>
        <v>14628309</v>
      </c>
    </row>
    <row r="34" spans="1:17" s="369" customFormat="1" ht="14.25">
      <c r="A34" s="368">
        <v>24</v>
      </c>
      <c r="B34" s="379" t="s">
        <v>910</v>
      </c>
      <c r="C34" s="488">
        <v>74244.805485925259</v>
      </c>
      <c r="D34" s="489">
        <v>12133</v>
      </c>
      <c r="E34" s="385">
        <v>0</v>
      </c>
      <c r="F34" s="385">
        <v>0</v>
      </c>
      <c r="G34" s="394">
        <f t="shared" si="0"/>
        <v>86377.805485925259</v>
      </c>
      <c r="H34" s="489">
        <v>61674</v>
      </c>
      <c r="I34" s="489">
        <v>9640</v>
      </c>
      <c r="J34" s="385">
        <v>0</v>
      </c>
      <c r="K34" s="385">
        <v>0</v>
      </c>
      <c r="L34" s="394">
        <f t="shared" si="1"/>
        <v>71314</v>
      </c>
      <c r="M34" s="418">
        <v>11258864</v>
      </c>
      <c r="N34" s="418">
        <v>3127968</v>
      </c>
      <c r="O34" s="50">
        <v>0</v>
      </c>
      <c r="P34" s="18">
        <v>0</v>
      </c>
      <c r="Q34" s="418">
        <f t="shared" si="2"/>
        <v>14386832</v>
      </c>
    </row>
    <row r="35" spans="1:17" s="369" customFormat="1" ht="14.25">
      <c r="A35" s="368">
        <v>25</v>
      </c>
      <c r="B35" s="379" t="s">
        <v>911</v>
      </c>
      <c r="C35" s="488">
        <v>39098.030081209356</v>
      </c>
      <c r="D35" s="489">
        <v>5754</v>
      </c>
      <c r="E35" s="385">
        <v>0</v>
      </c>
      <c r="F35" s="385">
        <v>0</v>
      </c>
      <c r="G35" s="394">
        <f t="shared" si="0"/>
        <v>44852.030081209356</v>
      </c>
      <c r="H35" s="489">
        <v>34280</v>
      </c>
      <c r="I35" s="489">
        <v>5570</v>
      </c>
      <c r="J35" s="385">
        <v>0</v>
      </c>
      <c r="K35" s="385">
        <v>0</v>
      </c>
      <c r="L35" s="394">
        <f t="shared" si="1"/>
        <v>39850</v>
      </c>
      <c r="M35" s="418">
        <v>6924702</v>
      </c>
      <c r="N35" s="418">
        <v>1923840</v>
      </c>
      <c r="O35" s="50">
        <v>0</v>
      </c>
      <c r="P35" s="18">
        <v>0</v>
      </c>
      <c r="Q35" s="418">
        <f t="shared" si="2"/>
        <v>8848542</v>
      </c>
    </row>
    <row r="36" spans="1:17" s="369" customFormat="1" ht="14.25">
      <c r="A36" s="368">
        <v>26</v>
      </c>
      <c r="B36" s="379" t="s">
        <v>912</v>
      </c>
      <c r="C36" s="488">
        <v>38833</v>
      </c>
      <c r="D36" s="489">
        <v>40286</v>
      </c>
      <c r="E36" s="385">
        <v>285</v>
      </c>
      <c r="F36" s="385">
        <v>0</v>
      </c>
      <c r="G36" s="394">
        <f t="shared" si="0"/>
        <v>79404</v>
      </c>
      <c r="H36" s="489">
        <v>27014</v>
      </c>
      <c r="I36" s="489">
        <v>33216</v>
      </c>
      <c r="J36" s="385">
        <v>285</v>
      </c>
      <c r="K36" s="385">
        <v>0</v>
      </c>
      <c r="L36" s="394">
        <f t="shared" si="1"/>
        <v>60515</v>
      </c>
      <c r="M36" s="418">
        <v>9836232</v>
      </c>
      <c r="N36" s="418">
        <v>2732729</v>
      </c>
      <c r="O36" s="50">
        <v>87955</v>
      </c>
      <c r="P36" s="18">
        <v>0</v>
      </c>
      <c r="Q36" s="418">
        <f t="shared" si="2"/>
        <v>12656916</v>
      </c>
    </row>
    <row r="37" spans="1:17" s="369" customFormat="1" ht="14.25">
      <c r="A37" s="368">
        <v>27</v>
      </c>
      <c r="B37" s="379" t="s">
        <v>913</v>
      </c>
      <c r="C37" s="488">
        <v>56569</v>
      </c>
      <c r="D37" s="489">
        <v>5553</v>
      </c>
      <c r="E37" s="385">
        <v>241</v>
      </c>
      <c r="F37" s="385">
        <v>0</v>
      </c>
      <c r="G37" s="394">
        <f t="shared" si="0"/>
        <v>62363</v>
      </c>
      <c r="H37" s="489">
        <v>41394</v>
      </c>
      <c r="I37" s="489">
        <v>4645</v>
      </c>
      <c r="J37" s="385">
        <v>241</v>
      </c>
      <c r="K37" s="385">
        <v>0</v>
      </c>
      <c r="L37" s="394">
        <f t="shared" si="1"/>
        <v>46280</v>
      </c>
      <c r="M37" s="418">
        <v>7013273</v>
      </c>
      <c r="N37" s="418">
        <v>1948447</v>
      </c>
      <c r="O37" s="50">
        <v>87111</v>
      </c>
      <c r="P37" s="18">
        <v>0</v>
      </c>
      <c r="Q37" s="418">
        <f t="shared" si="2"/>
        <v>9048831</v>
      </c>
    </row>
    <row r="38" spans="1:17" s="369" customFormat="1" ht="14.25">
      <c r="A38" s="368">
        <v>28</v>
      </c>
      <c r="B38" s="379" t="s">
        <v>914</v>
      </c>
      <c r="C38" s="488">
        <v>94303</v>
      </c>
      <c r="D38" s="489">
        <v>6369</v>
      </c>
      <c r="E38" s="385">
        <v>220</v>
      </c>
      <c r="F38" s="385">
        <v>0</v>
      </c>
      <c r="G38" s="394">
        <f t="shared" si="0"/>
        <v>100892</v>
      </c>
      <c r="H38" s="489">
        <v>91694</v>
      </c>
      <c r="I38" s="489">
        <v>6096</v>
      </c>
      <c r="J38" s="385">
        <v>220</v>
      </c>
      <c r="K38" s="385">
        <v>0</v>
      </c>
      <c r="L38" s="394">
        <f t="shared" si="1"/>
        <v>98010</v>
      </c>
      <c r="M38" s="418">
        <v>16080651</v>
      </c>
      <c r="N38" s="418">
        <v>4467570</v>
      </c>
      <c r="O38" s="50">
        <v>56920</v>
      </c>
      <c r="P38" s="18">
        <v>0</v>
      </c>
      <c r="Q38" s="418">
        <f t="shared" si="2"/>
        <v>20605141</v>
      </c>
    </row>
    <row r="39" spans="1:17" s="369" customFormat="1" ht="14.25">
      <c r="A39" s="368">
        <v>29</v>
      </c>
      <c r="B39" s="379" t="s">
        <v>915</v>
      </c>
      <c r="C39" s="488">
        <v>22257</v>
      </c>
      <c r="D39" s="489">
        <v>27965</v>
      </c>
      <c r="E39" s="385">
        <v>247</v>
      </c>
      <c r="F39" s="385">
        <v>0</v>
      </c>
      <c r="G39" s="394">
        <f t="shared" si="0"/>
        <v>50469</v>
      </c>
      <c r="H39" s="489">
        <v>20821</v>
      </c>
      <c r="I39" s="489">
        <v>26623</v>
      </c>
      <c r="J39" s="385">
        <v>247</v>
      </c>
      <c r="K39" s="385">
        <v>0</v>
      </c>
      <c r="L39" s="394">
        <f t="shared" si="1"/>
        <v>47691</v>
      </c>
      <c r="M39" s="418">
        <v>7417985</v>
      </c>
      <c r="N39" s="418">
        <v>2060885</v>
      </c>
      <c r="O39" s="50">
        <v>81477</v>
      </c>
      <c r="P39" s="18">
        <v>0</v>
      </c>
      <c r="Q39" s="418">
        <f t="shared" si="2"/>
        <v>9560347</v>
      </c>
    </row>
    <row r="40" spans="1:17" s="369" customFormat="1" ht="14.25">
      <c r="A40" s="368">
        <v>30</v>
      </c>
      <c r="B40" s="379" t="s">
        <v>916</v>
      </c>
      <c r="C40" s="488">
        <v>105890.1710243267</v>
      </c>
      <c r="D40" s="489">
        <v>21705</v>
      </c>
      <c r="E40" s="385">
        <v>678</v>
      </c>
      <c r="F40" s="385">
        <v>0</v>
      </c>
      <c r="G40" s="394">
        <f t="shared" si="0"/>
        <v>128273.1710243267</v>
      </c>
      <c r="H40" s="489">
        <v>99294</v>
      </c>
      <c r="I40" s="489">
        <v>21354</v>
      </c>
      <c r="J40" s="385">
        <v>678</v>
      </c>
      <c r="K40" s="385">
        <v>0</v>
      </c>
      <c r="L40" s="394">
        <f t="shared" si="1"/>
        <v>121326</v>
      </c>
      <c r="M40" s="418">
        <v>21266097</v>
      </c>
      <c r="N40" s="418">
        <v>5908205</v>
      </c>
      <c r="O40" s="50">
        <v>217253</v>
      </c>
      <c r="P40" s="18">
        <v>0</v>
      </c>
      <c r="Q40" s="418">
        <f t="shared" si="2"/>
        <v>27391555</v>
      </c>
    </row>
    <row r="41" spans="1:17" s="369" customFormat="1" ht="14.25">
      <c r="A41" s="368">
        <v>31</v>
      </c>
      <c r="B41" s="379" t="s">
        <v>917</v>
      </c>
      <c r="C41" s="488">
        <v>130063</v>
      </c>
      <c r="D41" s="489">
        <v>19582</v>
      </c>
      <c r="E41" s="385">
        <v>0</v>
      </c>
      <c r="F41" s="385">
        <v>0</v>
      </c>
      <c r="G41" s="394">
        <f t="shared" si="0"/>
        <v>149645</v>
      </c>
      <c r="H41" s="489">
        <v>124124</v>
      </c>
      <c r="I41" s="489">
        <v>19259</v>
      </c>
      <c r="J41" s="385">
        <v>0</v>
      </c>
      <c r="K41" s="385">
        <v>0</v>
      </c>
      <c r="L41" s="394">
        <f t="shared" si="1"/>
        <v>143383</v>
      </c>
      <c r="M41" s="418">
        <v>23513667</v>
      </c>
      <c r="N41" s="418">
        <v>6532631</v>
      </c>
      <c r="O41" s="50">
        <v>0</v>
      </c>
      <c r="P41" s="18">
        <v>0</v>
      </c>
      <c r="Q41" s="418">
        <f t="shared" si="2"/>
        <v>30046298</v>
      </c>
    </row>
    <row r="42" spans="1:17" s="369" customFormat="1" ht="14.25">
      <c r="A42" s="368">
        <v>32</v>
      </c>
      <c r="B42" s="379" t="s">
        <v>918</v>
      </c>
      <c r="C42" s="488">
        <v>36299.257396588029</v>
      </c>
      <c r="D42" s="489">
        <v>20875</v>
      </c>
      <c r="E42" s="385">
        <v>368</v>
      </c>
      <c r="F42" s="385">
        <v>0</v>
      </c>
      <c r="G42" s="394">
        <f t="shared" si="0"/>
        <v>57542.257396588029</v>
      </c>
      <c r="H42" s="489">
        <v>29196</v>
      </c>
      <c r="I42" s="489">
        <v>17670</v>
      </c>
      <c r="J42" s="385">
        <v>368</v>
      </c>
      <c r="K42" s="385">
        <v>0</v>
      </c>
      <c r="L42" s="394">
        <f t="shared" si="1"/>
        <v>47234</v>
      </c>
      <c r="M42" s="418">
        <v>7612259</v>
      </c>
      <c r="N42" s="418">
        <v>2114859</v>
      </c>
      <c r="O42" s="50">
        <v>122548</v>
      </c>
      <c r="P42" s="18">
        <v>0</v>
      </c>
      <c r="Q42" s="418">
        <f t="shared" si="2"/>
        <v>9849666</v>
      </c>
    </row>
    <row r="43" spans="1:17" ht="15">
      <c r="A43" s="3"/>
      <c r="B43" s="380" t="s">
        <v>86</v>
      </c>
      <c r="C43" s="490">
        <f>SUM(C11:C42)</f>
        <v>1695922.3218840309</v>
      </c>
      <c r="D43" s="490">
        <f>SUM(D11:D42)</f>
        <v>465556</v>
      </c>
      <c r="E43" s="400">
        <v>4726</v>
      </c>
      <c r="F43" s="386">
        <v>0</v>
      </c>
      <c r="G43" s="490">
        <f t="shared" si="0"/>
        <v>2166204.3218840309</v>
      </c>
      <c r="H43" s="491">
        <f>SUM(H11:H42)</f>
        <v>1478964</v>
      </c>
      <c r="I43" s="491">
        <f>SUM(I11:I42)</f>
        <v>410844</v>
      </c>
      <c r="J43" s="400">
        <v>4726</v>
      </c>
      <c r="K43" s="400">
        <v>0</v>
      </c>
      <c r="L43" s="490">
        <f t="shared" si="1"/>
        <v>1894534</v>
      </c>
      <c r="M43" s="419">
        <f>SUM(M11:M42)</f>
        <v>312453844</v>
      </c>
      <c r="N43" s="419">
        <f>SUM(N11:N42)</f>
        <v>86806778</v>
      </c>
      <c r="O43" s="389">
        <f>SUM(O11:O42)</f>
        <v>1547146</v>
      </c>
      <c r="P43" s="28">
        <v>0</v>
      </c>
      <c r="Q43" s="419">
        <f t="shared" si="2"/>
        <v>400807768</v>
      </c>
    </row>
    <row r="44" spans="1:17">
      <c r="A44" s="69"/>
      <c r="B44" s="21"/>
      <c r="C44" s="21"/>
      <c r="D44" s="21"/>
      <c r="E44" s="21"/>
      <c r="F44" s="21"/>
      <c r="G44" s="21"/>
      <c r="H44" s="21"/>
      <c r="I44" s="21"/>
      <c r="J44" s="21"/>
      <c r="K44" s="21"/>
      <c r="L44" s="21"/>
      <c r="M44" s="21"/>
      <c r="N44" s="21"/>
      <c r="O44" s="21"/>
      <c r="P44" s="21"/>
      <c r="Q44" s="21"/>
    </row>
    <row r="45" spans="1:17">
      <c r="A45" s="10" t="s">
        <v>8</v>
      </c>
      <c r="B45"/>
      <c r="C45"/>
      <c r="D45"/>
    </row>
    <row r="46" spans="1:17">
      <c r="A46" t="s">
        <v>9</v>
      </c>
      <c r="B46"/>
      <c r="C46"/>
      <c r="D46"/>
      <c r="L46" s="553"/>
    </row>
    <row r="47" spans="1:17">
      <c r="A47" t="s">
        <v>10</v>
      </c>
      <c r="B47"/>
      <c r="C47"/>
      <c r="D47"/>
      <c r="I47" s="11"/>
      <c r="J47" s="11"/>
      <c r="K47" s="11"/>
      <c r="L47" s="11"/>
    </row>
    <row r="48" spans="1:17" customFormat="1">
      <c r="A48" s="15" t="s">
        <v>421</v>
      </c>
      <c r="J48" s="11"/>
      <c r="K48" s="11"/>
      <c r="L48" s="11"/>
    </row>
    <row r="49" spans="1:18" customFormat="1">
      <c r="C49" s="15" t="s">
        <v>423</v>
      </c>
      <c r="E49" s="12"/>
      <c r="F49" s="12"/>
      <c r="G49" s="12"/>
      <c r="H49" s="12"/>
      <c r="I49" s="12"/>
      <c r="J49" s="12"/>
      <c r="K49" s="12"/>
      <c r="L49" s="12"/>
      <c r="M49" s="12"/>
    </row>
    <row r="51" spans="1:18" ht="15" customHeight="1">
      <c r="A51" s="14" t="s">
        <v>12</v>
      </c>
      <c r="B51" s="14"/>
      <c r="C51" s="14"/>
      <c r="D51" s="14"/>
      <c r="E51" s="14"/>
      <c r="F51" s="14"/>
      <c r="G51" s="14"/>
      <c r="H51" s="578"/>
      <c r="I51" s="14"/>
      <c r="J51" s="14"/>
      <c r="K51" s="14"/>
      <c r="L51" s="14"/>
      <c r="M51" s="623" t="s">
        <v>1079</v>
      </c>
      <c r="N51" s="623"/>
      <c r="O51" s="623"/>
      <c r="P51" s="623"/>
      <c r="Q51" s="623"/>
      <c r="R51" s="517"/>
    </row>
    <row r="52" spans="1:18" ht="12.75" customHeight="1">
      <c r="A52" s="435"/>
      <c r="B52" s="435"/>
      <c r="C52" s="435"/>
      <c r="D52" s="435"/>
      <c r="E52" s="435"/>
      <c r="F52" s="435"/>
      <c r="G52" s="435"/>
      <c r="H52" s="435"/>
      <c r="I52" s="435"/>
      <c r="J52" s="578"/>
      <c r="K52" s="578"/>
      <c r="L52" s="578"/>
      <c r="M52" s="675" t="s">
        <v>1058</v>
      </c>
      <c r="N52" s="675"/>
      <c r="O52" s="675"/>
      <c r="P52" s="675"/>
      <c r="Q52" s="675"/>
      <c r="R52" s="578"/>
    </row>
    <row r="53" spans="1:18">
      <c r="A53" s="435"/>
      <c r="B53" s="435"/>
      <c r="C53" s="435"/>
      <c r="D53" s="435"/>
      <c r="E53" s="435"/>
      <c r="F53" s="435"/>
      <c r="G53" s="435"/>
      <c r="H53" s="435"/>
      <c r="I53" s="435"/>
      <c r="J53" s="435"/>
      <c r="K53" s="435"/>
      <c r="L53" s="435"/>
      <c r="M53" s="435"/>
      <c r="N53" s="435"/>
      <c r="O53" s="435"/>
      <c r="P53" s="578"/>
      <c r="Q53" s="578"/>
      <c r="R53" s="435"/>
    </row>
    <row r="54" spans="1:18">
      <c r="A54" s="14"/>
      <c r="B54" s="14"/>
      <c r="C54" s="14"/>
      <c r="D54" s="14"/>
      <c r="E54" s="14"/>
      <c r="F54" s="14"/>
      <c r="G54" s="578"/>
      <c r="H54" s="578"/>
      <c r="I54" s="578"/>
      <c r="J54" s="624" t="s">
        <v>1081</v>
      </c>
      <c r="K54" s="624"/>
      <c r="L54" s="435"/>
      <c r="M54" s="435"/>
      <c r="N54" s="435"/>
      <c r="O54" s="435"/>
      <c r="P54" s="435"/>
      <c r="Q54" s="435"/>
      <c r="R54" s="578"/>
    </row>
    <row r="55" spans="1:18">
      <c r="A55" s="595"/>
      <c r="B55" s="595"/>
      <c r="C55" s="595"/>
      <c r="D55" s="595"/>
      <c r="E55" s="595"/>
      <c r="F55" s="595"/>
      <c r="G55" s="595"/>
      <c r="H55" s="595"/>
      <c r="I55" s="595"/>
      <c r="J55" s="14"/>
      <c r="K55" s="14"/>
      <c r="L55" s="34"/>
      <c r="M55" s="623" t="s">
        <v>1080</v>
      </c>
      <c r="N55" s="623"/>
      <c r="O55" s="623"/>
      <c r="P55" s="623"/>
      <c r="Q55" s="623"/>
      <c r="R55" s="578"/>
    </row>
    <row r="56" spans="1:18">
      <c r="A56" s="578"/>
      <c r="B56" s="578"/>
      <c r="C56" s="578"/>
      <c r="D56" s="578"/>
      <c r="E56" s="578"/>
      <c r="F56" s="578"/>
      <c r="G56" s="578"/>
      <c r="H56" s="578"/>
      <c r="I56" s="578"/>
      <c r="J56" s="578"/>
      <c r="K56" s="578"/>
      <c r="L56" s="578"/>
      <c r="M56" s="578"/>
      <c r="N56" s="578"/>
      <c r="O56" s="578"/>
      <c r="P56" s="578"/>
      <c r="Q56" s="578"/>
      <c r="R56" s="578"/>
    </row>
    <row r="57" spans="1:18">
      <c r="A57" s="578"/>
      <c r="B57" s="578"/>
      <c r="C57" s="578"/>
      <c r="D57" s="578"/>
      <c r="E57" s="578"/>
      <c r="F57" s="578"/>
      <c r="G57" s="578"/>
      <c r="H57" s="578"/>
      <c r="I57" s="578"/>
      <c r="J57" s="578"/>
      <c r="K57" s="578"/>
      <c r="L57" s="578"/>
      <c r="M57" s="578"/>
      <c r="N57" s="578"/>
      <c r="O57" s="578"/>
      <c r="P57" s="578"/>
      <c r="Q57" s="578"/>
      <c r="R57" s="578"/>
    </row>
  </sheetData>
  <mergeCells count="15">
    <mergeCell ref="M51:Q51"/>
    <mergeCell ref="M52:Q52"/>
    <mergeCell ref="J54:K54"/>
    <mergeCell ref="M55:Q55"/>
    <mergeCell ref="O1:Q1"/>
    <mergeCell ref="A2:L2"/>
    <mergeCell ref="A3:L3"/>
    <mergeCell ref="A5:L5"/>
    <mergeCell ref="M8:Q8"/>
    <mergeCell ref="A8:A9"/>
    <mergeCell ref="B8:B9"/>
    <mergeCell ref="A7:B7"/>
    <mergeCell ref="N7:R7"/>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M49"/>
  <sheetViews>
    <sheetView zoomScaleSheetLayoutView="100" workbookViewId="0">
      <selection activeCell="B43" sqref="B43:I47"/>
    </sheetView>
  </sheetViews>
  <sheetFormatPr defaultRowHeight="12.75"/>
  <cols>
    <col min="1" max="1" width="6" customWidth="1"/>
    <col min="2" max="2" width="15.5703125" customWidth="1"/>
    <col min="3" max="3" width="17.28515625" customWidth="1"/>
    <col min="4" max="4" width="19" customWidth="1"/>
    <col min="5" max="5" width="19.7109375" customWidth="1"/>
    <col min="6" max="6" width="18.85546875" customWidth="1"/>
    <col min="7" max="7" width="15.28515625" customWidth="1"/>
  </cols>
  <sheetData>
    <row r="1" spans="1:7" ht="18">
      <c r="A1" s="746" t="s">
        <v>0</v>
      </c>
      <c r="B1" s="746"/>
      <c r="C1" s="746"/>
      <c r="D1" s="746"/>
      <c r="E1" s="746"/>
      <c r="G1" s="198" t="s">
        <v>625</v>
      </c>
    </row>
    <row r="2" spans="1:7" ht="21">
      <c r="A2" s="745" t="s">
        <v>734</v>
      </c>
      <c r="B2" s="745"/>
      <c r="C2" s="745"/>
      <c r="D2" s="745"/>
      <c r="E2" s="745"/>
      <c r="F2" s="745"/>
    </row>
    <row r="3" spans="1:7" ht="15">
      <c r="A3" s="200"/>
      <c r="B3" s="200"/>
    </row>
    <row r="4" spans="1:7" ht="18" customHeight="1">
      <c r="A4" s="747" t="s">
        <v>626</v>
      </c>
      <c r="B4" s="747"/>
      <c r="C4" s="747"/>
      <c r="D4" s="747"/>
      <c r="E4" s="747"/>
      <c r="F4" s="747"/>
    </row>
    <row r="5" spans="1:7" ht="15">
      <c r="A5" s="201" t="s">
        <v>922</v>
      </c>
      <c r="B5" s="201"/>
    </row>
    <row r="6" spans="1:7" ht="15">
      <c r="A6" s="201"/>
      <c r="B6" s="201"/>
      <c r="F6" s="739" t="s">
        <v>1070</v>
      </c>
      <c r="G6" s="739"/>
    </row>
    <row r="7" spans="1:7" ht="42" customHeight="1">
      <c r="A7" s="202" t="s">
        <v>2</v>
      </c>
      <c r="B7" s="202" t="s">
        <v>3</v>
      </c>
      <c r="C7" s="313" t="s">
        <v>627</v>
      </c>
      <c r="D7" s="313" t="s">
        <v>628</v>
      </c>
      <c r="E7" s="313" t="s">
        <v>629</v>
      </c>
      <c r="F7" s="313" t="s">
        <v>630</v>
      </c>
      <c r="G7" s="294" t="s">
        <v>631</v>
      </c>
    </row>
    <row r="8" spans="1:7" s="198" customFormat="1" ht="15">
      <c r="A8" s="203" t="s">
        <v>252</v>
      </c>
      <c r="B8" s="203" t="s">
        <v>253</v>
      </c>
      <c r="C8" s="203" t="s">
        <v>254</v>
      </c>
      <c r="D8" s="203" t="s">
        <v>255</v>
      </c>
      <c r="E8" s="203" t="s">
        <v>256</v>
      </c>
      <c r="F8" s="203" t="s">
        <v>257</v>
      </c>
      <c r="G8" s="203" t="s">
        <v>258</v>
      </c>
    </row>
    <row r="9" spans="1:7" s="198" customFormat="1" ht="15">
      <c r="A9" s="8">
        <v>1</v>
      </c>
      <c r="B9" s="379" t="s">
        <v>887</v>
      </c>
      <c r="C9" s="555">
        <f>'enrolment vs availed_PY'!G11+'enrolment vs availed_UPY'!G11</f>
        <v>70984</v>
      </c>
      <c r="D9" s="585">
        <v>54590</v>
      </c>
      <c r="E9" s="495">
        <v>65508</v>
      </c>
      <c r="F9" s="586">
        <f>C9-D9</f>
        <v>16394</v>
      </c>
      <c r="G9" s="203"/>
    </row>
    <row r="10" spans="1:7" s="198" customFormat="1" ht="15">
      <c r="A10" s="8">
        <v>2</v>
      </c>
      <c r="B10" s="379" t="s">
        <v>888</v>
      </c>
      <c r="C10" s="555">
        <f>'enrolment vs availed_PY'!G12+'enrolment vs availed_UPY'!G12</f>
        <v>132599.58342556935</v>
      </c>
      <c r="D10" s="585">
        <v>94016</v>
      </c>
      <c r="E10" s="495">
        <v>112819</v>
      </c>
      <c r="F10" s="586">
        <f t="shared" ref="F10:F41" si="0">C10-D10</f>
        <v>38583.583425569348</v>
      </c>
      <c r="G10" s="203"/>
    </row>
    <row r="11" spans="1:7" s="198" customFormat="1" ht="15">
      <c r="A11" s="8">
        <v>3</v>
      </c>
      <c r="B11" s="379" t="s">
        <v>889</v>
      </c>
      <c r="C11" s="555">
        <f>'enrolment vs availed_PY'!G13+'enrolment vs availed_UPY'!G13</f>
        <v>156286</v>
      </c>
      <c r="D11" s="585">
        <v>122302</v>
      </c>
      <c r="E11" s="495">
        <v>146762</v>
      </c>
      <c r="F11" s="586">
        <f t="shared" si="0"/>
        <v>33984</v>
      </c>
      <c r="G11" s="203"/>
    </row>
    <row r="12" spans="1:7" s="198" customFormat="1" ht="15">
      <c r="A12" s="8">
        <v>4</v>
      </c>
      <c r="B12" s="379" t="s">
        <v>890</v>
      </c>
      <c r="C12" s="555">
        <f>'enrolment vs availed_PY'!G14+'enrolment vs availed_UPY'!G14</f>
        <v>181787</v>
      </c>
      <c r="D12" s="585">
        <v>117708</v>
      </c>
      <c r="E12" s="495">
        <v>141250</v>
      </c>
      <c r="F12" s="586">
        <f t="shared" si="0"/>
        <v>64079</v>
      </c>
      <c r="G12" s="203"/>
    </row>
    <row r="13" spans="1:7" s="198" customFormat="1" ht="15">
      <c r="A13" s="8">
        <v>5</v>
      </c>
      <c r="B13" s="379" t="s">
        <v>891</v>
      </c>
      <c r="C13" s="555">
        <f>'enrolment vs availed_PY'!G15+'enrolment vs availed_UPY'!G15</f>
        <v>132751</v>
      </c>
      <c r="D13" s="585">
        <v>89862</v>
      </c>
      <c r="E13" s="495">
        <v>107834</v>
      </c>
      <c r="F13" s="586">
        <f t="shared" si="0"/>
        <v>42889</v>
      </c>
      <c r="G13" s="203"/>
    </row>
    <row r="14" spans="1:7" s="198" customFormat="1" ht="15">
      <c r="A14" s="8">
        <v>6</v>
      </c>
      <c r="B14" s="379" t="s">
        <v>892</v>
      </c>
      <c r="C14" s="555">
        <f>'enrolment vs availed_PY'!G16+'enrolment vs availed_UPY'!G16</f>
        <v>170837.43375509611</v>
      </c>
      <c r="D14" s="585">
        <v>163451</v>
      </c>
      <c r="E14" s="495">
        <v>196141</v>
      </c>
      <c r="F14" s="586">
        <f t="shared" si="0"/>
        <v>7386.4337550961063</v>
      </c>
      <c r="G14" s="203"/>
    </row>
    <row r="15" spans="1:7" s="198" customFormat="1" ht="15">
      <c r="A15" s="8">
        <v>7</v>
      </c>
      <c r="B15" s="379" t="s">
        <v>893</v>
      </c>
      <c r="C15" s="555">
        <f>'enrolment vs availed_PY'!G17+'enrolment vs availed_UPY'!G17</f>
        <v>138087.14728599277</v>
      </c>
      <c r="D15" s="585">
        <v>81072</v>
      </c>
      <c r="E15" s="495">
        <v>97286</v>
      </c>
      <c r="F15" s="586">
        <f t="shared" si="0"/>
        <v>57015.147285992774</v>
      </c>
      <c r="G15" s="203"/>
    </row>
    <row r="16" spans="1:7" s="198" customFormat="1" ht="15">
      <c r="A16" s="8">
        <v>8</v>
      </c>
      <c r="B16" s="379" t="s">
        <v>894</v>
      </c>
      <c r="C16" s="555">
        <f>'enrolment vs availed_PY'!G18+'enrolment vs availed_UPY'!G18</f>
        <v>213846</v>
      </c>
      <c r="D16" s="585">
        <v>123544</v>
      </c>
      <c r="E16" s="495">
        <v>148253</v>
      </c>
      <c r="F16" s="586">
        <f t="shared" si="0"/>
        <v>90302</v>
      </c>
      <c r="G16" s="203"/>
    </row>
    <row r="17" spans="1:7" s="198" customFormat="1" ht="15">
      <c r="A17" s="8">
        <v>9</v>
      </c>
      <c r="B17" s="379" t="s">
        <v>895</v>
      </c>
      <c r="C17" s="555">
        <f>'enrolment vs availed_PY'!G19+'enrolment vs availed_UPY'!G19</f>
        <v>83121</v>
      </c>
      <c r="D17" s="585">
        <v>63427</v>
      </c>
      <c r="E17" s="495">
        <v>76112</v>
      </c>
      <c r="F17" s="586">
        <f t="shared" si="0"/>
        <v>19694</v>
      </c>
      <c r="G17" s="203"/>
    </row>
    <row r="18" spans="1:7" s="198" customFormat="1" ht="15">
      <c r="A18" s="8">
        <v>10</v>
      </c>
      <c r="B18" s="379" t="s">
        <v>896</v>
      </c>
      <c r="C18" s="555">
        <f>'enrolment vs availed_PY'!G20+'enrolment vs availed_UPY'!G20</f>
        <v>75557</v>
      </c>
      <c r="D18" s="585">
        <v>67348</v>
      </c>
      <c r="E18" s="495">
        <v>80818</v>
      </c>
      <c r="F18" s="586">
        <f t="shared" si="0"/>
        <v>8209</v>
      </c>
      <c r="G18" s="203"/>
    </row>
    <row r="19" spans="1:7" s="198" customFormat="1" ht="15">
      <c r="A19" s="8">
        <v>11</v>
      </c>
      <c r="B19" s="379" t="s">
        <v>897</v>
      </c>
      <c r="C19" s="555">
        <f>'enrolment vs availed_PY'!G21+'enrolment vs availed_UPY'!G21</f>
        <v>182195</v>
      </c>
      <c r="D19" s="585">
        <v>104934</v>
      </c>
      <c r="E19" s="495">
        <v>125921</v>
      </c>
      <c r="F19" s="586">
        <f t="shared" si="0"/>
        <v>77261</v>
      </c>
      <c r="G19" s="203"/>
    </row>
    <row r="20" spans="1:7" s="198" customFormat="1" ht="15">
      <c r="A20" s="8">
        <v>12</v>
      </c>
      <c r="B20" s="379" t="s">
        <v>898</v>
      </c>
      <c r="C20" s="555">
        <f>'enrolment vs availed_PY'!G22+'enrolment vs availed_UPY'!G22</f>
        <v>190259.88438394439</v>
      </c>
      <c r="D20" s="585">
        <v>111814</v>
      </c>
      <c r="E20" s="495">
        <v>134177</v>
      </c>
      <c r="F20" s="586">
        <f t="shared" si="0"/>
        <v>78445.884383944387</v>
      </c>
      <c r="G20" s="203"/>
    </row>
    <row r="21" spans="1:7" s="198" customFormat="1" ht="15">
      <c r="A21" s="8">
        <v>13</v>
      </c>
      <c r="B21" s="379" t="s">
        <v>899</v>
      </c>
      <c r="C21" s="555">
        <f>'enrolment vs availed_PY'!G23+'enrolment vs availed_UPY'!G23</f>
        <v>139642</v>
      </c>
      <c r="D21" s="585">
        <v>92744</v>
      </c>
      <c r="E21" s="495">
        <v>111293</v>
      </c>
      <c r="F21" s="586">
        <f t="shared" si="0"/>
        <v>46898</v>
      </c>
      <c r="G21" s="203"/>
    </row>
    <row r="22" spans="1:7" s="198" customFormat="1" ht="15">
      <c r="A22" s="8">
        <v>14</v>
      </c>
      <c r="B22" s="379" t="s">
        <v>900</v>
      </c>
      <c r="C22" s="555">
        <f>'enrolment vs availed_PY'!G24+'enrolment vs availed_UPY'!G24</f>
        <v>100700</v>
      </c>
      <c r="D22" s="585">
        <v>78185</v>
      </c>
      <c r="E22" s="495">
        <v>93822</v>
      </c>
      <c r="F22" s="586">
        <f t="shared" si="0"/>
        <v>22515</v>
      </c>
      <c r="G22" s="203"/>
    </row>
    <row r="23" spans="1:7" s="198" customFormat="1" ht="15">
      <c r="A23" s="8">
        <v>15</v>
      </c>
      <c r="B23" s="379" t="s">
        <v>901</v>
      </c>
      <c r="C23" s="555">
        <f>'enrolment vs availed_PY'!G25+'enrolment vs availed_UPY'!G25</f>
        <v>36805.256988759007</v>
      </c>
      <c r="D23" s="585">
        <v>17748</v>
      </c>
      <c r="E23" s="495">
        <v>21298</v>
      </c>
      <c r="F23" s="586">
        <f t="shared" si="0"/>
        <v>19057.256988759007</v>
      </c>
      <c r="G23" s="203"/>
    </row>
    <row r="24" spans="1:7" s="198" customFormat="1" ht="15">
      <c r="A24" s="8">
        <v>16</v>
      </c>
      <c r="B24" s="379" t="s">
        <v>902</v>
      </c>
      <c r="C24" s="555">
        <f>'enrolment vs availed_PY'!G26+'enrolment vs availed_UPY'!G26</f>
        <v>44923.336480699407</v>
      </c>
      <c r="D24" s="585">
        <v>35229</v>
      </c>
      <c r="E24" s="495">
        <v>42275</v>
      </c>
      <c r="F24" s="586">
        <f t="shared" si="0"/>
        <v>9694.3364806994068</v>
      </c>
      <c r="G24" s="203"/>
    </row>
    <row r="25" spans="1:7" s="198" customFormat="1" ht="15">
      <c r="A25" s="8">
        <v>17</v>
      </c>
      <c r="B25" s="379" t="s">
        <v>903</v>
      </c>
      <c r="C25" s="555">
        <f>'enrolment vs availed_PY'!G27+'enrolment vs availed_UPY'!G27</f>
        <v>168479.54707971739</v>
      </c>
      <c r="D25" s="585">
        <v>128918</v>
      </c>
      <c r="E25" s="495">
        <v>154702</v>
      </c>
      <c r="F25" s="586">
        <f t="shared" si="0"/>
        <v>39561.547079717391</v>
      </c>
      <c r="G25" s="203"/>
    </row>
    <row r="26" spans="1:7" s="198" customFormat="1" ht="15">
      <c r="A26" s="8">
        <v>18</v>
      </c>
      <c r="B26" s="379" t="s">
        <v>904</v>
      </c>
      <c r="C26" s="555">
        <f>'enrolment vs availed_PY'!G28+'enrolment vs availed_UPY'!G28</f>
        <v>97216.258534898545</v>
      </c>
      <c r="D26" s="585">
        <v>52862</v>
      </c>
      <c r="E26" s="495">
        <v>63434</v>
      </c>
      <c r="F26" s="586">
        <f t="shared" si="0"/>
        <v>44354.258534898545</v>
      </c>
      <c r="G26" s="203"/>
    </row>
    <row r="27" spans="1:7" s="198" customFormat="1" ht="15">
      <c r="A27" s="8">
        <v>19</v>
      </c>
      <c r="B27" s="379" t="s">
        <v>905</v>
      </c>
      <c r="C27" s="555">
        <f>'enrolment vs availed_PY'!G29+'enrolment vs availed_UPY'!G29</f>
        <v>238883.76066408079</v>
      </c>
      <c r="D27" s="585">
        <v>194375</v>
      </c>
      <c r="E27" s="495">
        <v>233250</v>
      </c>
      <c r="F27" s="586">
        <f t="shared" si="0"/>
        <v>44508.760664080794</v>
      </c>
      <c r="G27" s="203"/>
    </row>
    <row r="28" spans="1:7" s="198" customFormat="1" ht="15">
      <c r="A28" s="8">
        <v>20</v>
      </c>
      <c r="B28" s="379" t="s">
        <v>906</v>
      </c>
      <c r="C28" s="555">
        <f>'enrolment vs availed_PY'!G30+'enrolment vs availed_UPY'!G30</f>
        <v>106963.84700764137</v>
      </c>
      <c r="D28" s="585">
        <v>76780</v>
      </c>
      <c r="E28" s="495">
        <v>92136</v>
      </c>
      <c r="F28" s="586">
        <f t="shared" si="0"/>
        <v>30183.847007641365</v>
      </c>
      <c r="G28" s="203"/>
    </row>
    <row r="29" spans="1:7" s="198" customFormat="1" ht="15">
      <c r="A29" s="8">
        <v>21</v>
      </c>
      <c r="B29" s="379" t="s">
        <v>907</v>
      </c>
      <c r="C29" s="555">
        <f>'enrolment vs availed_PY'!G31+'enrolment vs availed_UPY'!G31</f>
        <v>179836.72799841128</v>
      </c>
      <c r="D29" s="585">
        <v>168011</v>
      </c>
      <c r="E29" s="495">
        <v>201613</v>
      </c>
      <c r="F29" s="586">
        <f t="shared" si="0"/>
        <v>11825.727998411283</v>
      </c>
      <c r="G29" s="203"/>
    </row>
    <row r="30" spans="1:7" s="198" customFormat="1" ht="15">
      <c r="A30" s="8">
        <v>22</v>
      </c>
      <c r="B30" s="379" t="s">
        <v>908</v>
      </c>
      <c r="C30" s="555">
        <f>'enrolment vs availed_PY'!G32+'enrolment vs availed_UPY'!G32</f>
        <v>98742.153779315893</v>
      </c>
      <c r="D30" s="585">
        <v>51177</v>
      </c>
      <c r="E30" s="495">
        <v>61413</v>
      </c>
      <c r="F30" s="586">
        <f t="shared" si="0"/>
        <v>47565.153779315893</v>
      </c>
      <c r="G30" s="203"/>
    </row>
    <row r="31" spans="1:7" s="198" customFormat="1" ht="15">
      <c r="A31" s="8">
        <v>23</v>
      </c>
      <c r="B31" s="379" t="s">
        <v>909</v>
      </c>
      <c r="C31" s="555">
        <f>'enrolment vs availed_PY'!G33+'enrolment vs availed_UPY'!G33</f>
        <v>185185.12051185552</v>
      </c>
      <c r="D31" s="585">
        <v>135594</v>
      </c>
      <c r="E31" s="495">
        <v>162713</v>
      </c>
      <c r="F31" s="586">
        <f t="shared" si="0"/>
        <v>49591.120511855523</v>
      </c>
      <c r="G31" s="203"/>
    </row>
    <row r="32" spans="1:7" s="198" customFormat="1" ht="15">
      <c r="A32" s="8">
        <v>24</v>
      </c>
      <c r="B32" s="379" t="s">
        <v>910</v>
      </c>
      <c r="C32" s="555">
        <f>'enrolment vs availed_PY'!G34+'enrolment vs availed_UPY'!G34</f>
        <v>181178.80548592526</v>
      </c>
      <c r="D32" s="585">
        <v>166000</v>
      </c>
      <c r="E32" s="495">
        <v>199200</v>
      </c>
      <c r="F32" s="586">
        <f t="shared" si="0"/>
        <v>15178.805485925259</v>
      </c>
      <c r="G32" s="203"/>
    </row>
    <row r="33" spans="1:9" s="198" customFormat="1" ht="15">
      <c r="A33" s="8">
        <v>25</v>
      </c>
      <c r="B33" s="379" t="s">
        <v>911</v>
      </c>
      <c r="C33" s="555">
        <f>'enrolment vs availed_PY'!G35+'enrolment vs availed_UPY'!G35</f>
        <v>100963.03008120935</v>
      </c>
      <c r="D33" s="585">
        <v>64971</v>
      </c>
      <c r="E33" s="495">
        <v>77965</v>
      </c>
      <c r="F33" s="586">
        <f t="shared" si="0"/>
        <v>35992.030081209348</v>
      </c>
      <c r="G33" s="203"/>
    </row>
    <row r="34" spans="1:9" s="198" customFormat="1" ht="15">
      <c r="A34" s="8">
        <v>26</v>
      </c>
      <c r="B34" s="379" t="s">
        <v>912</v>
      </c>
      <c r="C34" s="555">
        <f>'enrolment vs availed_PY'!G36+'enrolment vs availed_UPY'!G36</f>
        <v>235500</v>
      </c>
      <c r="D34" s="585">
        <v>167327</v>
      </c>
      <c r="E34" s="495">
        <v>200793</v>
      </c>
      <c r="F34" s="586">
        <f t="shared" si="0"/>
        <v>68173</v>
      </c>
      <c r="G34" s="203"/>
    </row>
    <row r="35" spans="1:9" s="198" customFormat="1" ht="15">
      <c r="A35" s="8">
        <v>27</v>
      </c>
      <c r="B35" s="379" t="s">
        <v>913</v>
      </c>
      <c r="C35" s="555">
        <f>'enrolment vs availed_PY'!G37+'enrolment vs availed_UPY'!G37</f>
        <v>153675</v>
      </c>
      <c r="D35" s="585">
        <v>88720</v>
      </c>
      <c r="E35" s="495">
        <v>106464</v>
      </c>
      <c r="F35" s="586">
        <f t="shared" si="0"/>
        <v>64955</v>
      </c>
      <c r="G35" s="203"/>
    </row>
    <row r="36" spans="1:9" s="198" customFormat="1" ht="15">
      <c r="A36" s="8">
        <v>28</v>
      </c>
      <c r="B36" s="379" t="s">
        <v>914</v>
      </c>
      <c r="C36" s="555">
        <f>'enrolment vs availed_PY'!G38+'enrolment vs availed_UPY'!G38</f>
        <v>218898</v>
      </c>
      <c r="D36" s="585">
        <v>176851</v>
      </c>
      <c r="E36" s="495">
        <v>212221</v>
      </c>
      <c r="F36" s="586">
        <f t="shared" si="0"/>
        <v>42047</v>
      </c>
      <c r="G36" s="203"/>
    </row>
    <row r="37" spans="1:9" s="198" customFormat="1" ht="15">
      <c r="A37" s="8">
        <v>29</v>
      </c>
      <c r="B37" s="379" t="s">
        <v>915</v>
      </c>
      <c r="C37" s="555">
        <f>'enrolment vs availed_PY'!G39+'enrolment vs availed_UPY'!G39</f>
        <v>125714</v>
      </c>
      <c r="D37" s="585">
        <v>105801</v>
      </c>
      <c r="E37" s="495">
        <v>126961</v>
      </c>
      <c r="F37" s="586">
        <f t="shared" si="0"/>
        <v>19913</v>
      </c>
      <c r="G37" s="203"/>
    </row>
    <row r="38" spans="1:9" s="198" customFormat="1" ht="15">
      <c r="A38" s="8">
        <v>30</v>
      </c>
      <c r="B38" s="379" t="s">
        <v>916</v>
      </c>
      <c r="C38" s="555">
        <f>'enrolment vs availed_PY'!G40+'enrolment vs availed_UPY'!G40</f>
        <v>288641.1710243267</v>
      </c>
      <c r="D38" s="585">
        <v>205996</v>
      </c>
      <c r="E38" s="495">
        <v>247195</v>
      </c>
      <c r="F38" s="586">
        <f t="shared" si="0"/>
        <v>82645.171024326701</v>
      </c>
      <c r="G38" s="203"/>
    </row>
    <row r="39" spans="1:9" s="198" customFormat="1" ht="15">
      <c r="A39" s="8">
        <v>31</v>
      </c>
      <c r="B39" s="379" t="s">
        <v>917</v>
      </c>
      <c r="C39" s="555">
        <f>'enrolment vs availed_PY'!G41+'enrolment vs availed_UPY'!G41</f>
        <v>310511</v>
      </c>
      <c r="D39" s="585">
        <v>247502</v>
      </c>
      <c r="E39" s="495">
        <v>297002</v>
      </c>
      <c r="F39" s="586">
        <f t="shared" si="0"/>
        <v>63009</v>
      </c>
      <c r="G39" s="203"/>
    </row>
    <row r="40" spans="1:9" s="198" customFormat="1" ht="15">
      <c r="A40" s="8">
        <v>32</v>
      </c>
      <c r="B40" s="379" t="s">
        <v>918</v>
      </c>
      <c r="C40" s="555">
        <f>'enrolment vs availed_PY'!G42+'enrolment vs availed_UPY'!G42</f>
        <v>159826.25739658804</v>
      </c>
      <c r="D40" s="585">
        <v>102675</v>
      </c>
      <c r="E40" s="587">
        <v>123210</v>
      </c>
      <c r="F40" s="586">
        <f t="shared" si="0"/>
        <v>57151.257396588044</v>
      </c>
      <c r="G40" s="203"/>
    </row>
    <row r="41" spans="1:9" ht="15">
      <c r="A41" s="3"/>
      <c r="B41" s="380" t="s">
        <v>86</v>
      </c>
      <c r="C41" s="555">
        <f>'enrolment vs availed_PY'!G43+'enrolment vs availed_UPY'!G43</f>
        <v>4900596.3218840305</v>
      </c>
      <c r="D41" s="585">
        <v>3575755</v>
      </c>
      <c r="E41" s="559">
        <f>SUM(E9:E40)</f>
        <v>4261841</v>
      </c>
      <c r="F41" s="586">
        <f t="shared" si="0"/>
        <v>1324841.3218840305</v>
      </c>
      <c r="G41" s="9"/>
    </row>
    <row r="43" spans="1:9">
      <c r="B43" s="14"/>
      <c r="C43" s="14"/>
      <c r="D43" s="14"/>
      <c r="E43" s="623" t="s">
        <v>1079</v>
      </c>
      <c r="F43" s="623"/>
      <c r="G43" s="623"/>
      <c r="H43" s="623"/>
      <c r="I43" s="623"/>
    </row>
    <row r="44" spans="1:9" ht="15">
      <c r="B44" s="578"/>
      <c r="C44" s="578"/>
      <c r="D44" s="578"/>
      <c r="E44" s="675" t="s">
        <v>1058</v>
      </c>
      <c r="F44" s="675"/>
      <c r="G44" s="675"/>
      <c r="H44" s="675"/>
      <c r="I44" s="675"/>
    </row>
    <row r="45" spans="1:9" ht="15" customHeight="1">
      <c r="A45" s="314"/>
      <c r="B45" s="435"/>
      <c r="C45" s="435"/>
      <c r="D45" s="435"/>
      <c r="E45" s="435"/>
      <c r="F45" s="435"/>
      <c r="G45" s="435"/>
      <c r="H45" s="578"/>
      <c r="I45" s="578"/>
    </row>
    <row r="46" spans="1:9" ht="15" customHeight="1">
      <c r="A46" s="314"/>
      <c r="B46" s="624" t="s">
        <v>1081</v>
      </c>
      <c r="C46" s="624"/>
      <c r="D46" s="435"/>
      <c r="E46" s="435"/>
      <c r="F46" s="435"/>
      <c r="G46" s="435"/>
      <c r="H46" s="435"/>
      <c r="I46" s="435"/>
    </row>
    <row r="47" spans="1:9" ht="15" customHeight="1">
      <c r="A47" s="314"/>
      <c r="B47" s="14"/>
      <c r="C47" s="14"/>
      <c r="D47" s="34"/>
      <c r="E47" s="623" t="s">
        <v>1080</v>
      </c>
      <c r="F47" s="623"/>
      <c r="G47" s="623"/>
      <c r="H47" s="623"/>
      <c r="I47" s="623"/>
    </row>
    <row r="48" spans="1:9">
      <c r="A48" s="314" t="s">
        <v>12</v>
      </c>
      <c r="C48" s="314"/>
      <c r="D48" s="314"/>
      <c r="E48" s="314"/>
      <c r="F48" s="315"/>
      <c r="G48" s="579"/>
      <c r="H48" s="314"/>
      <c r="I48" s="314"/>
    </row>
    <row r="49" spans="1:13">
      <c r="A49" s="314"/>
      <c r="B49" s="314"/>
      <c r="C49" s="314"/>
      <c r="D49" s="314"/>
      <c r="E49" s="314"/>
      <c r="F49" s="314"/>
      <c r="G49" s="314"/>
      <c r="H49" s="314"/>
      <c r="I49" s="314"/>
      <c r="J49" s="314"/>
      <c r="K49" s="314"/>
      <c r="L49" s="314"/>
      <c r="M49" s="314"/>
    </row>
  </sheetData>
  <mergeCells count="8">
    <mergeCell ref="E43:I43"/>
    <mergeCell ref="E44:I44"/>
    <mergeCell ref="B46:C46"/>
    <mergeCell ref="E47:I47"/>
    <mergeCell ref="A1:E1"/>
    <mergeCell ref="A2:F2"/>
    <mergeCell ref="A4:F4"/>
    <mergeCell ref="F6:G6"/>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N57"/>
  <sheetViews>
    <sheetView topLeftCell="A28" zoomScaleSheetLayoutView="90" workbookViewId="0">
      <selection activeCell="F48" sqref="F48:J48"/>
    </sheetView>
  </sheetViews>
  <sheetFormatPr defaultRowHeight="12.75"/>
  <cols>
    <col min="1" max="1" width="5.7109375" style="15" customWidth="1"/>
    <col min="2" max="2" width="17.140625" style="15" customWidth="1"/>
    <col min="3" max="3" width="11" style="15" customWidth="1"/>
    <col min="4" max="4" width="10" style="15" customWidth="1"/>
    <col min="5" max="5" width="13.140625" style="15" customWidth="1"/>
    <col min="6" max="6" width="15.140625" style="15" customWidth="1"/>
    <col min="7" max="7" width="13.28515625" style="15" customWidth="1"/>
    <col min="8" max="9" width="14.7109375" style="15" customWidth="1"/>
    <col min="10" max="10" width="19.42578125" style="15" customWidth="1"/>
    <col min="11" max="16384" width="9.140625" style="15"/>
  </cols>
  <sheetData>
    <row r="1" spans="1:14" customFormat="1">
      <c r="E1" s="623"/>
      <c r="F1" s="623"/>
      <c r="G1" s="623"/>
      <c r="H1" s="623"/>
      <c r="I1" s="623"/>
      <c r="J1" s="136" t="s">
        <v>59</v>
      </c>
    </row>
    <row r="2" spans="1:14" customFormat="1" ht="15">
      <c r="A2" s="767" t="s">
        <v>0</v>
      </c>
      <c r="B2" s="767"/>
      <c r="C2" s="767"/>
      <c r="D2" s="767"/>
      <c r="E2" s="767"/>
      <c r="F2" s="767"/>
      <c r="G2" s="767"/>
      <c r="H2" s="767"/>
      <c r="I2" s="767"/>
      <c r="J2" s="767"/>
    </row>
    <row r="3" spans="1:14" customFormat="1" ht="20.25">
      <c r="A3" s="664" t="s">
        <v>734</v>
      </c>
      <c r="B3" s="664"/>
      <c r="C3" s="664"/>
      <c r="D3" s="664"/>
      <c r="E3" s="664"/>
      <c r="F3" s="664"/>
      <c r="G3" s="664"/>
      <c r="H3" s="664"/>
      <c r="I3" s="664"/>
      <c r="J3" s="664"/>
    </row>
    <row r="4" spans="1:14" customFormat="1" ht="14.25" customHeight="1"/>
    <row r="5" spans="1:14" ht="31.5" customHeight="1">
      <c r="A5" s="768" t="s">
        <v>792</v>
      </c>
      <c r="B5" s="768"/>
      <c r="C5" s="768"/>
      <c r="D5" s="768"/>
      <c r="E5" s="768"/>
      <c r="F5" s="768"/>
      <c r="G5" s="768"/>
      <c r="H5" s="768"/>
      <c r="I5" s="768"/>
      <c r="J5" s="768"/>
    </row>
    <row r="6" spans="1:14" ht="13.5" customHeight="1">
      <c r="A6" s="1"/>
      <c r="B6" s="1"/>
      <c r="C6" s="1"/>
      <c r="D6" s="1"/>
      <c r="E6" s="1"/>
      <c r="F6" s="1"/>
      <c r="G6" s="1"/>
      <c r="H6" s="1"/>
      <c r="I6" s="1"/>
      <c r="J6" s="1"/>
    </row>
    <row r="7" spans="1:14" ht="0.75" customHeight="1"/>
    <row r="8" spans="1:14">
      <c r="A8" s="666" t="s">
        <v>919</v>
      </c>
      <c r="B8" s="666"/>
      <c r="C8" s="30"/>
      <c r="H8" s="739" t="s">
        <v>1070</v>
      </c>
      <c r="I8" s="739"/>
      <c r="J8" s="739"/>
    </row>
    <row r="9" spans="1:14">
      <c r="A9" s="613" t="s">
        <v>2</v>
      </c>
      <c r="B9" s="613" t="s">
        <v>3</v>
      </c>
      <c r="C9" s="640" t="s">
        <v>793</v>
      </c>
      <c r="D9" s="755"/>
      <c r="E9" s="755"/>
      <c r="F9" s="641"/>
      <c r="G9" s="640" t="s">
        <v>99</v>
      </c>
      <c r="H9" s="755"/>
      <c r="I9" s="755"/>
      <c r="J9" s="641"/>
      <c r="N9" s="21"/>
    </row>
    <row r="10" spans="1:14" ht="64.5" customHeight="1">
      <c r="A10" s="613"/>
      <c r="B10" s="613"/>
      <c r="C10" s="5" t="s">
        <v>176</v>
      </c>
      <c r="D10" s="5" t="s">
        <v>14</v>
      </c>
      <c r="E10" s="348" t="s">
        <v>814</v>
      </c>
      <c r="F10" s="7" t="s">
        <v>193</v>
      </c>
      <c r="G10" s="5" t="s">
        <v>176</v>
      </c>
      <c r="H10" s="25" t="s">
        <v>15</v>
      </c>
      <c r="I10" s="102" t="s">
        <v>704</v>
      </c>
      <c r="J10" s="5" t="s">
        <v>705</v>
      </c>
    </row>
    <row r="11" spans="1:14">
      <c r="A11" s="5">
        <v>1</v>
      </c>
      <c r="B11" s="5">
        <v>2</v>
      </c>
      <c r="C11" s="5">
        <v>3</v>
      </c>
      <c r="D11" s="5">
        <v>4</v>
      </c>
      <c r="E11" s="5">
        <v>5</v>
      </c>
      <c r="F11" s="7">
        <v>6</v>
      </c>
      <c r="G11" s="5">
        <v>7</v>
      </c>
      <c r="H11" s="100">
        <v>8</v>
      </c>
      <c r="I11" s="5">
        <v>9</v>
      </c>
      <c r="J11" s="5">
        <v>10</v>
      </c>
    </row>
    <row r="12" spans="1:14" ht="14.25">
      <c r="A12" s="51">
        <v>1</v>
      </c>
      <c r="B12" s="543" t="s">
        <v>887</v>
      </c>
      <c r="C12" s="50">
        <v>317</v>
      </c>
      <c r="D12" s="418">
        <v>36894</v>
      </c>
      <c r="E12" s="50">
        <v>210</v>
      </c>
      <c r="F12" s="537">
        <f>D12*E12</f>
        <v>7747740</v>
      </c>
      <c r="G12" s="50">
        <f>'AT3A_cvrg(Insti)_PY'!H12+'AT3A_cvrg(Insti)_PY'!I12</f>
        <v>385</v>
      </c>
      <c r="H12" s="538">
        <f>'enrolment vs availed_PY'!Q11</f>
        <v>7218299</v>
      </c>
      <c r="I12" s="539">
        <v>198</v>
      </c>
      <c r="J12" s="538">
        <f>H12/I12</f>
        <v>36456.055555555555</v>
      </c>
    </row>
    <row r="13" spans="1:14" ht="14.25">
      <c r="A13" s="51">
        <v>2</v>
      </c>
      <c r="B13" s="543" t="s">
        <v>888</v>
      </c>
      <c r="C13" s="50">
        <v>209</v>
      </c>
      <c r="D13" s="418">
        <v>54009</v>
      </c>
      <c r="E13" s="50">
        <v>210</v>
      </c>
      <c r="F13" s="537">
        <f t="shared" ref="F13:F44" si="0">D13*E13</f>
        <v>11341890</v>
      </c>
      <c r="G13" s="50">
        <f>'AT3A_cvrg(Insti)_PY'!H13+'AT3A_cvrg(Insti)_PY'!I13</f>
        <v>203</v>
      </c>
      <c r="H13" s="538">
        <f>'enrolment vs availed_PY'!Q12</f>
        <v>10566899</v>
      </c>
      <c r="I13" s="539">
        <v>198</v>
      </c>
      <c r="J13" s="538">
        <f t="shared" ref="J13:J44" si="1">H13/I13</f>
        <v>53368.17676767677</v>
      </c>
    </row>
    <row r="14" spans="1:14" ht="14.25">
      <c r="A14" s="51">
        <v>3</v>
      </c>
      <c r="B14" s="543" t="s">
        <v>889</v>
      </c>
      <c r="C14" s="50">
        <v>760</v>
      </c>
      <c r="D14" s="418">
        <v>75726</v>
      </c>
      <c r="E14" s="50">
        <v>210</v>
      </c>
      <c r="F14" s="537">
        <f t="shared" si="0"/>
        <v>15902460</v>
      </c>
      <c r="G14" s="50">
        <f>'AT3A_cvrg(Insti)_PY'!H14+'AT3A_cvrg(Insti)_PY'!I14</f>
        <v>763</v>
      </c>
      <c r="H14" s="538">
        <f>'enrolment vs availed_PY'!Q13</f>
        <v>14815780</v>
      </c>
      <c r="I14" s="539">
        <v>198</v>
      </c>
      <c r="J14" s="538">
        <f t="shared" si="1"/>
        <v>74827.171717171717</v>
      </c>
    </row>
    <row r="15" spans="1:14" ht="14.25">
      <c r="A15" s="51">
        <v>4</v>
      </c>
      <c r="B15" s="543" t="s">
        <v>890</v>
      </c>
      <c r="C15" s="50">
        <v>967</v>
      </c>
      <c r="D15" s="418">
        <v>83106</v>
      </c>
      <c r="E15" s="50">
        <v>210</v>
      </c>
      <c r="F15" s="537">
        <f t="shared" si="0"/>
        <v>17452260</v>
      </c>
      <c r="G15" s="50">
        <f>'AT3A_cvrg(Insti)_PY'!H15+'AT3A_cvrg(Insti)_PY'!I15</f>
        <v>967</v>
      </c>
      <c r="H15" s="538">
        <f>'enrolment vs availed_PY'!Q14</f>
        <v>16259955</v>
      </c>
      <c r="I15" s="539">
        <v>198</v>
      </c>
      <c r="J15" s="538">
        <f t="shared" si="1"/>
        <v>82120.984848484848</v>
      </c>
    </row>
    <row r="16" spans="1:14" ht="14.25">
      <c r="A16" s="51">
        <v>5</v>
      </c>
      <c r="B16" s="543" t="s">
        <v>891</v>
      </c>
      <c r="C16" s="50">
        <v>825</v>
      </c>
      <c r="D16" s="418">
        <v>57292</v>
      </c>
      <c r="E16" s="50">
        <v>210</v>
      </c>
      <c r="F16" s="537">
        <f t="shared" si="0"/>
        <v>12031320</v>
      </c>
      <c r="G16" s="50">
        <f>'AT3A_cvrg(Insti)_PY'!H16+'AT3A_cvrg(Insti)_PY'!I16</f>
        <v>827</v>
      </c>
      <c r="H16" s="538">
        <f>'enrolment vs availed_PY'!Q15</f>
        <v>11209272</v>
      </c>
      <c r="I16" s="539">
        <v>198</v>
      </c>
      <c r="J16" s="538">
        <f t="shared" si="1"/>
        <v>56612.484848484848</v>
      </c>
    </row>
    <row r="17" spans="1:10" ht="14.25">
      <c r="A17" s="51">
        <v>6</v>
      </c>
      <c r="B17" s="543" t="s">
        <v>892</v>
      </c>
      <c r="C17" s="50">
        <v>1033</v>
      </c>
      <c r="D17" s="418">
        <v>94580</v>
      </c>
      <c r="E17" s="50">
        <v>210</v>
      </c>
      <c r="F17" s="537">
        <f t="shared" si="0"/>
        <v>19861800</v>
      </c>
      <c r="G17" s="50">
        <f>'AT3A_cvrg(Insti)_PY'!H17+'AT3A_cvrg(Insti)_PY'!I17</f>
        <v>1032</v>
      </c>
      <c r="H17" s="538">
        <f>'enrolment vs availed_PY'!Q16</f>
        <v>18504236</v>
      </c>
      <c r="I17" s="539">
        <v>198</v>
      </c>
      <c r="J17" s="538">
        <f t="shared" si="1"/>
        <v>93455.737373737371</v>
      </c>
    </row>
    <row r="18" spans="1:10" ht="14.25">
      <c r="A18" s="51">
        <v>7</v>
      </c>
      <c r="B18" s="543" t="s">
        <v>893</v>
      </c>
      <c r="C18" s="50">
        <v>806</v>
      </c>
      <c r="D18" s="418">
        <v>65371</v>
      </c>
      <c r="E18" s="50">
        <v>210</v>
      </c>
      <c r="F18" s="537">
        <f t="shared" si="0"/>
        <v>13727910</v>
      </c>
      <c r="G18" s="50">
        <f>'AT3A_cvrg(Insti)_PY'!H18+'AT3A_cvrg(Insti)_PY'!I18</f>
        <v>806</v>
      </c>
      <c r="H18" s="538">
        <f>'enrolment vs availed_PY'!Q17</f>
        <v>12789853</v>
      </c>
      <c r="I18" s="539">
        <v>198</v>
      </c>
      <c r="J18" s="538">
        <f t="shared" si="1"/>
        <v>64595.217171717173</v>
      </c>
    </row>
    <row r="19" spans="1:10" ht="14.25">
      <c r="A19" s="51">
        <v>8</v>
      </c>
      <c r="B19" s="543" t="s">
        <v>894</v>
      </c>
      <c r="C19" s="50">
        <v>885</v>
      </c>
      <c r="D19" s="418">
        <v>94302</v>
      </c>
      <c r="E19" s="50">
        <v>210</v>
      </c>
      <c r="F19" s="537">
        <f t="shared" si="0"/>
        <v>19803420</v>
      </c>
      <c r="G19" s="50">
        <f>'AT3A_cvrg(Insti)_PY'!H19+'AT3A_cvrg(Insti)_PY'!I19</f>
        <v>886</v>
      </c>
      <c r="H19" s="538">
        <f>'enrolment vs availed_PY'!Q18</f>
        <v>18450429</v>
      </c>
      <c r="I19" s="539">
        <v>198</v>
      </c>
      <c r="J19" s="538">
        <f t="shared" si="1"/>
        <v>93183.984848484848</v>
      </c>
    </row>
    <row r="20" spans="1:10" ht="14.25">
      <c r="A20" s="51">
        <v>9</v>
      </c>
      <c r="B20" s="543" t="s">
        <v>895</v>
      </c>
      <c r="C20" s="50">
        <v>273</v>
      </c>
      <c r="D20" s="418">
        <v>40515</v>
      </c>
      <c r="E20" s="50">
        <v>210</v>
      </c>
      <c r="F20" s="537">
        <f t="shared" si="0"/>
        <v>8508150</v>
      </c>
      <c r="G20" s="50">
        <f>'AT3A_cvrg(Insti)_PY'!H20+'AT3A_cvrg(Insti)_PY'!I20</f>
        <v>273</v>
      </c>
      <c r="H20" s="538">
        <f>'enrolment vs availed_PY'!Q19</f>
        <v>7926967</v>
      </c>
      <c r="I20" s="539">
        <v>198</v>
      </c>
      <c r="J20" s="538">
        <f t="shared" si="1"/>
        <v>40035.186868686869</v>
      </c>
    </row>
    <row r="21" spans="1:10" ht="14.25">
      <c r="A21" s="51">
        <v>10</v>
      </c>
      <c r="B21" s="543" t="s">
        <v>896</v>
      </c>
      <c r="C21" s="50">
        <v>492</v>
      </c>
      <c r="D21" s="418">
        <v>39979</v>
      </c>
      <c r="E21" s="50">
        <v>210</v>
      </c>
      <c r="F21" s="537">
        <f t="shared" si="0"/>
        <v>8395590</v>
      </c>
      <c r="G21" s="50">
        <f>'AT3A_cvrg(Insti)_PY'!H21+'AT3A_cvrg(Insti)_PY'!I21</f>
        <v>491</v>
      </c>
      <c r="H21" s="538">
        <f>'enrolment vs availed_PY'!Q20</f>
        <v>7822095</v>
      </c>
      <c r="I21" s="539">
        <v>198</v>
      </c>
      <c r="J21" s="538">
        <f t="shared" si="1"/>
        <v>39505.530303030304</v>
      </c>
    </row>
    <row r="22" spans="1:10" ht="14.25">
      <c r="A22" s="51">
        <v>11</v>
      </c>
      <c r="B22" s="543" t="s">
        <v>897</v>
      </c>
      <c r="C22" s="50">
        <v>1138</v>
      </c>
      <c r="D22" s="418">
        <v>88630</v>
      </c>
      <c r="E22" s="50">
        <v>210</v>
      </c>
      <c r="F22" s="537">
        <f t="shared" si="0"/>
        <v>18612300</v>
      </c>
      <c r="G22" s="50">
        <f>'AT3A_cvrg(Insti)_PY'!H22+'AT3A_cvrg(Insti)_PY'!I22</f>
        <v>1141</v>
      </c>
      <c r="H22" s="538">
        <f>'enrolment vs availed_PY'!Q21</f>
        <v>17340632</v>
      </c>
      <c r="I22" s="539">
        <v>198</v>
      </c>
      <c r="J22" s="538">
        <f t="shared" si="1"/>
        <v>87578.949494949498</v>
      </c>
    </row>
    <row r="23" spans="1:10" ht="14.25">
      <c r="A23" s="51">
        <v>12</v>
      </c>
      <c r="B23" s="543" t="s">
        <v>898</v>
      </c>
      <c r="C23" s="50">
        <v>857</v>
      </c>
      <c r="D23" s="418">
        <v>90214</v>
      </c>
      <c r="E23" s="50">
        <v>210</v>
      </c>
      <c r="F23" s="537">
        <f t="shared" si="0"/>
        <v>18944940</v>
      </c>
      <c r="G23" s="50">
        <f>'AT3A_cvrg(Insti)_PY'!H23+'AT3A_cvrg(Insti)_PY'!I23</f>
        <v>854</v>
      </c>
      <c r="H23" s="538">
        <f>'enrolment vs availed_PY'!Q22</f>
        <v>17650552</v>
      </c>
      <c r="I23" s="539">
        <v>198</v>
      </c>
      <c r="J23" s="538">
        <f t="shared" si="1"/>
        <v>89144.202020202021</v>
      </c>
    </row>
    <row r="24" spans="1:10" ht="14.25">
      <c r="A24" s="51">
        <v>13</v>
      </c>
      <c r="B24" s="543" t="s">
        <v>899</v>
      </c>
      <c r="C24" s="50">
        <v>721</v>
      </c>
      <c r="D24" s="418">
        <v>61675</v>
      </c>
      <c r="E24" s="50">
        <v>210</v>
      </c>
      <c r="F24" s="537">
        <f t="shared" si="0"/>
        <v>12951750</v>
      </c>
      <c r="G24" s="50">
        <f>'AT3A_cvrg(Insti)_PY'!H24+'AT3A_cvrg(Insti)_PY'!I24</f>
        <v>720</v>
      </c>
      <c r="H24" s="538">
        <f>'enrolment vs availed_PY'!Q23</f>
        <v>12066868</v>
      </c>
      <c r="I24" s="539">
        <v>198</v>
      </c>
      <c r="J24" s="538">
        <f t="shared" si="1"/>
        <v>60943.777777777781</v>
      </c>
    </row>
    <row r="25" spans="1:10" ht="14.25">
      <c r="A25" s="51">
        <v>14</v>
      </c>
      <c r="B25" s="543" t="s">
        <v>900</v>
      </c>
      <c r="C25" s="50">
        <v>674</v>
      </c>
      <c r="D25" s="418">
        <v>52259</v>
      </c>
      <c r="E25" s="50">
        <v>210</v>
      </c>
      <c r="F25" s="537">
        <f t="shared" si="0"/>
        <v>10974390</v>
      </c>
      <c r="G25" s="50">
        <f>'AT3A_cvrg(Insti)_PY'!H25+'AT3A_cvrg(Insti)_PY'!I25</f>
        <v>676</v>
      </c>
      <c r="H25" s="538">
        <f>'enrolment vs availed_PY'!Q24</f>
        <v>10224662</v>
      </c>
      <c r="I25" s="539">
        <v>198</v>
      </c>
      <c r="J25" s="538">
        <f t="shared" si="1"/>
        <v>51639.707070707074</v>
      </c>
    </row>
    <row r="26" spans="1:10" s="369" customFormat="1" ht="14.25">
      <c r="A26" s="51">
        <v>15</v>
      </c>
      <c r="B26" s="543" t="s">
        <v>901</v>
      </c>
      <c r="C26" s="50">
        <v>307</v>
      </c>
      <c r="D26" s="418">
        <v>19181</v>
      </c>
      <c r="E26" s="50">
        <v>210</v>
      </c>
      <c r="F26" s="537">
        <f t="shared" si="0"/>
        <v>4028010</v>
      </c>
      <c r="G26" s="50">
        <f>'AT3A_cvrg(Insti)_PY'!H26+'AT3A_cvrg(Insti)_PY'!I26</f>
        <v>294</v>
      </c>
      <c r="H26" s="538">
        <f>'enrolment vs availed_PY'!Q25</f>
        <v>3752859</v>
      </c>
      <c r="I26" s="539">
        <v>198</v>
      </c>
      <c r="J26" s="538">
        <f t="shared" si="1"/>
        <v>18953.833333333332</v>
      </c>
    </row>
    <row r="27" spans="1:10" s="369" customFormat="1" ht="14.25">
      <c r="A27" s="51">
        <v>16</v>
      </c>
      <c r="B27" s="543" t="s">
        <v>902</v>
      </c>
      <c r="C27" s="50">
        <v>233</v>
      </c>
      <c r="D27" s="418">
        <v>23341</v>
      </c>
      <c r="E27" s="50">
        <v>210</v>
      </c>
      <c r="F27" s="537">
        <f t="shared" si="0"/>
        <v>4901610</v>
      </c>
      <c r="G27" s="50">
        <f>'AT3A_cvrg(Insti)_PY'!H27+'AT3A_cvrg(Insti)_PY'!I27</f>
        <v>222</v>
      </c>
      <c r="H27" s="538">
        <f>'enrolment vs availed_PY'!Q26</f>
        <v>4566628</v>
      </c>
      <c r="I27" s="539">
        <v>198</v>
      </c>
      <c r="J27" s="538">
        <f t="shared" si="1"/>
        <v>23063.777777777777</v>
      </c>
    </row>
    <row r="28" spans="1:10" s="369" customFormat="1" ht="14.25">
      <c r="A28" s="51">
        <v>17</v>
      </c>
      <c r="B28" s="543" t="s">
        <v>903</v>
      </c>
      <c r="C28" s="50">
        <v>1092</v>
      </c>
      <c r="D28" s="418">
        <v>81872</v>
      </c>
      <c r="E28" s="50">
        <v>210</v>
      </c>
      <c r="F28" s="537">
        <f t="shared" si="0"/>
        <v>17193120</v>
      </c>
      <c r="G28" s="50">
        <f>'AT3A_cvrg(Insti)_PY'!H28+'AT3A_cvrg(Insti)_PY'!I28</f>
        <v>1097</v>
      </c>
      <c r="H28" s="538">
        <f>'enrolment vs availed_PY'!Q27</f>
        <v>16018319</v>
      </c>
      <c r="I28" s="539">
        <v>198</v>
      </c>
      <c r="J28" s="538">
        <f t="shared" si="1"/>
        <v>80900.601010101003</v>
      </c>
    </row>
    <row r="29" spans="1:10" s="369" customFormat="1" ht="14.25">
      <c r="A29" s="51">
        <v>18</v>
      </c>
      <c r="B29" s="543" t="s">
        <v>904</v>
      </c>
      <c r="C29" s="50">
        <v>851</v>
      </c>
      <c r="D29" s="418">
        <v>42874</v>
      </c>
      <c r="E29" s="50">
        <v>210</v>
      </c>
      <c r="F29" s="537">
        <f t="shared" si="0"/>
        <v>9003540</v>
      </c>
      <c r="G29" s="50">
        <f>'AT3A_cvrg(Insti)_PY'!H29+'AT3A_cvrg(Insti)_PY'!I29</f>
        <v>850</v>
      </c>
      <c r="H29" s="538">
        <f>'enrolment vs availed_PY'!Q28</f>
        <v>8388358</v>
      </c>
      <c r="I29" s="539">
        <v>198</v>
      </c>
      <c r="J29" s="538">
        <f t="shared" si="1"/>
        <v>42365.444444444445</v>
      </c>
    </row>
    <row r="30" spans="1:10" s="369" customFormat="1" ht="14.25">
      <c r="A30" s="51">
        <v>19</v>
      </c>
      <c r="B30" s="543" t="s">
        <v>905</v>
      </c>
      <c r="C30" s="50">
        <v>1138</v>
      </c>
      <c r="D30" s="418">
        <v>117436</v>
      </c>
      <c r="E30" s="50">
        <v>210</v>
      </c>
      <c r="F30" s="537">
        <f t="shared" si="0"/>
        <v>24661560</v>
      </c>
      <c r="G30" s="50">
        <f>'AT3A_cvrg(Insti)_PY'!H30+'AT3A_cvrg(Insti)_PY'!I30</f>
        <v>1140</v>
      </c>
      <c r="H30" s="538">
        <f>'enrolment vs availed_PY'!Q29</f>
        <v>22976557</v>
      </c>
      <c r="I30" s="539">
        <v>198</v>
      </c>
      <c r="J30" s="538">
        <f t="shared" si="1"/>
        <v>116043.21717171717</v>
      </c>
    </row>
    <row r="31" spans="1:10" s="369" customFormat="1" ht="14.25">
      <c r="A31" s="51">
        <v>20</v>
      </c>
      <c r="B31" s="543" t="s">
        <v>906</v>
      </c>
      <c r="C31" s="50">
        <v>790</v>
      </c>
      <c r="D31" s="418">
        <v>52435</v>
      </c>
      <c r="E31" s="50">
        <v>210</v>
      </c>
      <c r="F31" s="537">
        <f t="shared" si="0"/>
        <v>11011350</v>
      </c>
      <c r="G31" s="50">
        <f>'AT3A_cvrg(Insti)_PY'!H31+'AT3A_cvrg(Insti)_PY'!I31</f>
        <v>790</v>
      </c>
      <c r="H31" s="538">
        <f>'enrolment vs availed_PY'!Q30</f>
        <v>10258935</v>
      </c>
      <c r="I31" s="539">
        <v>198</v>
      </c>
      <c r="J31" s="538">
        <f t="shared" si="1"/>
        <v>51812.803030303032</v>
      </c>
    </row>
    <row r="32" spans="1:10" s="369" customFormat="1" ht="14.25">
      <c r="A32" s="51">
        <v>21</v>
      </c>
      <c r="B32" s="543" t="s">
        <v>907</v>
      </c>
      <c r="C32" s="50">
        <v>1032</v>
      </c>
      <c r="D32" s="418">
        <v>83640</v>
      </c>
      <c r="E32" s="50">
        <v>210</v>
      </c>
      <c r="F32" s="537">
        <f t="shared" si="0"/>
        <v>17564400</v>
      </c>
      <c r="G32" s="50">
        <f>'AT3A_cvrg(Insti)_PY'!H32+'AT3A_cvrg(Insti)_PY'!I32</f>
        <v>1053</v>
      </c>
      <c r="H32" s="538">
        <f>'enrolment vs availed_PY'!Q31</f>
        <v>16364273</v>
      </c>
      <c r="I32" s="539">
        <v>198</v>
      </c>
      <c r="J32" s="538">
        <f t="shared" si="1"/>
        <v>82647.843434343435</v>
      </c>
    </row>
    <row r="33" spans="1:11" s="369" customFormat="1" ht="14.25">
      <c r="A33" s="51">
        <v>22</v>
      </c>
      <c r="B33" s="543" t="s">
        <v>908</v>
      </c>
      <c r="C33" s="50">
        <v>410</v>
      </c>
      <c r="D33" s="418">
        <v>54000</v>
      </c>
      <c r="E33" s="50">
        <v>210</v>
      </c>
      <c r="F33" s="537">
        <f t="shared" si="0"/>
        <v>11340000</v>
      </c>
      <c r="G33" s="50">
        <f>'AT3A_cvrg(Insti)_PY'!H33+'AT3A_cvrg(Insti)_PY'!I33</f>
        <v>408</v>
      </c>
      <c r="H33" s="538">
        <f>'enrolment vs availed_PY'!Q32</f>
        <v>10565138</v>
      </c>
      <c r="I33" s="539">
        <v>198</v>
      </c>
      <c r="J33" s="538">
        <f t="shared" si="1"/>
        <v>53359.282828282827</v>
      </c>
    </row>
    <row r="34" spans="1:11" s="369" customFormat="1" ht="14.25">
      <c r="A34" s="51">
        <v>23</v>
      </c>
      <c r="B34" s="543" t="s">
        <v>909</v>
      </c>
      <c r="C34" s="50">
        <v>965</v>
      </c>
      <c r="D34" s="418">
        <v>97037</v>
      </c>
      <c r="E34" s="50">
        <v>210</v>
      </c>
      <c r="F34" s="537">
        <f t="shared" si="0"/>
        <v>20377770</v>
      </c>
      <c r="G34" s="50">
        <f>'AT3A_cvrg(Insti)_PY'!H34+'AT3A_cvrg(Insti)_PY'!I34</f>
        <v>962</v>
      </c>
      <c r="H34" s="538">
        <f>'enrolment vs availed_PY'!Q33</f>
        <v>18985388</v>
      </c>
      <c r="I34" s="539">
        <v>198</v>
      </c>
      <c r="J34" s="538">
        <f t="shared" si="1"/>
        <v>95885.797979797979</v>
      </c>
    </row>
    <row r="35" spans="1:11" s="369" customFormat="1" ht="14.25">
      <c r="A35" s="51">
        <v>24</v>
      </c>
      <c r="B35" s="543" t="s">
        <v>910</v>
      </c>
      <c r="C35" s="50">
        <v>953</v>
      </c>
      <c r="D35" s="418">
        <v>83546</v>
      </c>
      <c r="E35" s="50">
        <v>210</v>
      </c>
      <c r="F35" s="537">
        <f t="shared" si="0"/>
        <v>17544660</v>
      </c>
      <c r="G35" s="50">
        <f>'AT3A_cvrg(Insti)_PY'!H35+'AT3A_cvrg(Insti)_PY'!I35</f>
        <v>950</v>
      </c>
      <c r="H35" s="538">
        <f>'enrolment vs availed_PY'!Q34</f>
        <v>16345881</v>
      </c>
      <c r="I35" s="539">
        <v>198</v>
      </c>
      <c r="J35" s="538">
        <f t="shared" si="1"/>
        <v>82554.954545454544</v>
      </c>
    </row>
    <row r="36" spans="1:11" s="369" customFormat="1" ht="14.25">
      <c r="A36" s="51">
        <v>25</v>
      </c>
      <c r="B36" s="543" t="s">
        <v>911</v>
      </c>
      <c r="C36" s="50">
        <v>582</v>
      </c>
      <c r="D36" s="418">
        <v>49158</v>
      </c>
      <c r="E36" s="50">
        <v>210</v>
      </c>
      <c r="F36" s="537">
        <f t="shared" si="0"/>
        <v>10323180</v>
      </c>
      <c r="G36" s="50">
        <f>'AT3A_cvrg(Insti)_PY'!H36+'AT3A_cvrg(Insti)_PY'!I36</f>
        <v>582</v>
      </c>
      <c r="H36" s="538">
        <f>'enrolment vs availed_PY'!Q35</f>
        <v>9617735</v>
      </c>
      <c r="I36" s="539">
        <v>198</v>
      </c>
      <c r="J36" s="538">
        <f t="shared" si="1"/>
        <v>48574.419191919194</v>
      </c>
    </row>
    <row r="37" spans="1:11" s="369" customFormat="1" ht="14.25">
      <c r="A37" s="51">
        <v>26</v>
      </c>
      <c r="B37" s="543" t="s">
        <v>912</v>
      </c>
      <c r="C37" s="50">
        <v>1345</v>
      </c>
      <c r="D37" s="418">
        <v>143553</v>
      </c>
      <c r="E37" s="50">
        <v>210</v>
      </c>
      <c r="F37" s="537">
        <f t="shared" si="0"/>
        <v>30146130</v>
      </c>
      <c r="G37" s="50">
        <f>'AT3A_cvrg(Insti)_PY'!H37+'AT3A_cvrg(Insti)_PY'!I37</f>
        <v>1343</v>
      </c>
      <c r="H37" s="538">
        <f>'enrolment vs availed_PY'!Q36</f>
        <v>28086361</v>
      </c>
      <c r="I37" s="539">
        <v>198</v>
      </c>
      <c r="J37" s="538">
        <f t="shared" si="1"/>
        <v>141850.30808080808</v>
      </c>
    </row>
    <row r="38" spans="1:11" s="369" customFormat="1" ht="14.25">
      <c r="A38" s="51">
        <v>27</v>
      </c>
      <c r="B38" s="543" t="s">
        <v>913</v>
      </c>
      <c r="C38" s="50">
        <v>896</v>
      </c>
      <c r="D38" s="418">
        <v>69961</v>
      </c>
      <c r="E38" s="50">
        <v>210</v>
      </c>
      <c r="F38" s="537">
        <f t="shared" si="0"/>
        <v>14691810</v>
      </c>
      <c r="G38" s="50">
        <f>'AT3A_cvrg(Insti)_PY'!H38+'AT3A_cvrg(Insti)_PY'!I38</f>
        <v>897</v>
      </c>
      <c r="H38" s="538">
        <f>'enrolment vs availed_PY'!Q37</f>
        <v>13687950</v>
      </c>
      <c r="I38" s="539">
        <v>198</v>
      </c>
      <c r="J38" s="538">
        <f t="shared" si="1"/>
        <v>69131.060606060608</v>
      </c>
    </row>
    <row r="39" spans="1:11" s="369" customFormat="1" ht="14.25">
      <c r="A39" s="51">
        <v>28</v>
      </c>
      <c r="B39" s="543" t="s">
        <v>914</v>
      </c>
      <c r="C39" s="50">
        <v>1291</v>
      </c>
      <c r="D39" s="418">
        <v>112128</v>
      </c>
      <c r="E39" s="50">
        <v>210</v>
      </c>
      <c r="F39" s="537">
        <f t="shared" si="0"/>
        <v>23546880</v>
      </c>
      <c r="G39" s="50">
        <f>'AT3A_cvrg(Insti)_PY'!H39+'AT3A_cvrg(Insti)_PY'!I39</f>
        <v>1280</v>
      </c>
      <c r="H39" s="538">
        <f>'enrolment vs availed_PY'!Q38</f>
        <v>21937979</v>
      </c>
      <c r="I39" s="539">
        <v>198</v>
      </c>
      <c r="J39" s="538">
        <f t="shared" si="1"/>
        <v>110797.87373737374</v>
      </c>
    </row>
    <row r="40" spans="1:11" s="369" customFormat="1" ht="14.25">
      <c r="A40" s="51">
        <v>29</v>
      </c>
      <c r="B40" s="543" t="s">
        <v>915</v>
      </c>
      <c r="C40" s="50">
        <v>988</v>
      </c>
      <c r="D40" s="418">
        <v>80133</v>
      </c>
      <c r="E40" s="50">
        <v>210</v>
      </c>
      <c r="F40" s="537">
        <f t="shared" si="0"/>
        <v>16827930</v>
      </c>
      <c r="G40" s="50">
        <f>'AT3A_cvrg(Insti)_PY'!H40+'AT3A_cvrg(Insti)_PY'!I40</f>
        <v>990</v>
      </c>
      <c r="H40" s="538">
        <f>'enrolment vs availed_PY'!Q39</f>
        <v>15678072</v>
      </c>
      <c r="I40" s="539">
        <v>198</v>
      </c>
      <c r="J40" s="538">
        <f t="shared" si="1"/>
        <v>79182.181818181823</v>
      </c>
    </row>
    <row r="41" spans="1:11" s="369" customFormat="1" ht="14.25">
      <c r="A41" s="51">
        <v>30</v>
      </c>
      <c r="B41" s="543" t="s">
        <v>916</v>
      </c>
      <c r="C41" s="50">
        <v>1465</v>
      </c>
      <c r="D41" s="418">
        <v>136753</v>
      </c>
      <c r="E41" s="50">
        <v>210</v>
      </c>
      <c r="F41" s="537">
        <f t="shared" si="0"/>
        <v>28718130</v>
      </c>
      <c r="G41" s="50">
        <f>'AT3A_cvrg(Insti)_PY'!H41+'AT3A_cvrg(Insti)_PY'!I41</f>
        <v>1476</v>
      </c>
      <c r="H41" s="538">
        <f>'enrolment vs availed_PY'!Q40</f>
        <v>26756025</v>
      </c>
      <c r="I41" s="539">
        <v>198</v>
      </c>
      <c r="J41" s="538">
        <f t="shared" si="1"/>
        <v>135131.43939393939</v>
      </c>
    </row>
    <row r="42" spans="1:11" ht="14.25">
      <c r="A42" s="51">
        <v>31</v>
      </c>
      <c r="B42" s="543" t="s">
        <v>917</v>
      </c>
      <c r="C42" s="50">
        <v>1546</v>
      </c>
      <c r="D42" s="418">
        <v>154320</v>
      </c>
      <c r="E42" s="50">
        <v>210</v>
      </c>
      <c r="F42" s="537">
        <f t="shared" si="0"/>
        <v>32407200</v>
      </c>
      <c r="G42" s="50">
        <f>'AT3A_cvrg(Insti)_PY'!H42+'AT3A_cvrg(Insti)_PY'!I42</f>
        <v>1546</v>
      </c>
      <c r="H42" s="538">
        <f>'enrolment vs availed_PY'!Q41</f>
        <v>30192898</v>
      </c>
      <c r="I42" s="539">
        <v>198</v>
      </c>
      <c r="J42" s="538">
        <f t="shared" si="1"/>
        <v>152489.38383838383</v>
      </c>
    </row>
    <row r="43" spans="1:11" ht="14.25">
      <c r="A43" s="51">
        <v>32</v>
      </c>
      <c r="B43" s="543" t="s">
        <v>918</v>
      </c>
      <c r="C43" s="50">
        <v>969</v>
      </c>
      <c r="D43" s="418">
        <v>89123</v>
      </c>
      <c r="E43" s="50">
        <v>210</v>
      </c>
      <c r="F43" s="537">
        <f t="shared" si="0"/>
        <v>18715830</v>
      </c>
      <c r="G43" s="50">
        <f>'AT3A_cvrg(Insti)_PY'!H43+'AT3A_cvrg(Insti)_PY'!I43</f>
        <v>971</v>
      </c>
      <c r="H43" s="538">
        <f>'enrolment vs availed_PY'!Q42</f>
        <v>17437254</v>
      </c>
      <c r="I43" s="539">
        <v>198</v>
      </c>
      <c r="J43" s="538">
        <f t="shared" si="1"/>
        <v>88066.939393939392</v>
      </c>
    </row>
    <row r="44" spans="1:11" s="14" customFormat="1" ht="15">
      <c r="A44" s="516"/>
      <c r="B44" s="544" t="s">
        <v>86</v>
      </c>
      <c r="C44" s="389">
        <v>26810</v>
      </c>
      <c r="D44" s="419">
        <v>2425043</v>
      </c>
      <c r="E44" s="389">
        <v>210</v>
      </c>
      <c r="F44" s="540">
        <f t="shared" si="0"/>
        <v>509259030</v>
      </c>
      <c r="G44" s="389">
        <f>'AT3A_cvrg(Insti)_PY'!H44+'AT3A_cvrg(Insti)_PY'!I44</f>
        <v>26875</v>
      </c>
      <c r="H44" s="541">
        <f>'enrolment vs availed_PY'!Q43</f>
        <v>474463109</v>
      </c>
      <c r="I44" s="542">
        <v>198</v>
      </c>
      <c r="J44" s="541">
        <f t="shared" si="1"/>
        <v>2396278.3282828284</v>
      </c>
    </row>
    <row r="45" spans="1:11">
      <c r="A45" s="11"/>
      <c r="B45" s="29"/>
      <c r="C45" s="29"/>
      <c r="D45" s="21"/>
      <c r="E45" s="21"/>
      <c r="F45" s="21"/>
      <c r="G45" s="21"/>
      <c r="H45" s="21"/>
      <c r="I45" s="21"/>
      <c r="J45" s="21"/>
    </row>
    <row r="46" spans="1:11">
      <c r="A46" s="772" t="s">
        <v>706</v>
      </c>
      <c r="B46" s="772"/>
      <c r="C46" s="772"/>
      <c r="D46" s="772"/>
      <c r="E46" s="772"/>
      <c r="F46" s="772"/>
      <c r="G46" s="772"/>
      <c r="H46" s="772"/>
      <c r="I46" s="21"/>
      <c r="J46" s="21"/>
    </row>
    <row r="47" spans="1:11">
      <c r="A47" s="11"/>
      <c r="B47" s="29"/>
      <c r="C47" s="14"/>
      <c r="D47" s="14"/>
      <c r="E47" s="14"/>
      <c r="F47" s="623" t="s">
        <v>1079</v>
      </c>
      <c r="G47" s="623"/>
      <c r="H47" s="623"/>
      <c r="I47" s="623"/>
      <c r="J47" s="623"/>
      <c r="K47" s="578"/>
    </row>
    <row r="48" spans="1:11" ht="15.75" customHeight="1">
      <c r="A48" s="14" t="s">
        <v>12</v>
      </c>
      <c r="B48" s="14"/>
      <c r="C48" s="578"/>
      <c r="D48" s="578"/>
      <c r="E48" s="578"/>
      <c r="F48" s="675" t="s">
        <v>1058</v>
      </c>
      <c r="G48" s="675"/>
      <c r="H48" s="675"/>
      <c r="I48" s="675"/>
      <c r="J48" s="675"/>
      <c r="K48" s="517"/>
    </row>
    <row r="49" spans="1:11" ht="12.75" customHeight="1">
      <c r="A49" s="435"/>
      <c r="B49" s="435"/>
      <c r="C49" s="435"/>
      <c r="D49" s="435"/>
      <c r="E49" s="435"/>
      <c r="F49" s="435"/>
      <c r="G49" s="435"/>
      <c r="H49" s="435"/>
      <c r="I49" s="578"/>
      <c r="J49" s="578"/>
      <c r="K49" s="578"/>
    </row>
    <row r="50" spans="1:11" ht="12.75" customHeight="1">
      <c r="A50" s="435"/>
      <c r="B50" s="435"/>
      <c r="C50" s="624" t="s">
        <v>1081</v>
      </c>
      <c r="D50" s="624"/>
      <c r="E50" s="435"/>
      <c r="F50" s="435"/>
      <c r="G50" s="435"/>
      <c r="H50" s="435"/>
      <c r="I50" s="435"/>
      <c r="J50" s="435"/>
      <c r="K50" s="578"/>
    </row>
    <row r="51" spans="1:11">
      <c r="A51" s="14"/>
      <c r="B51" s="14"/>
      <c r="C51" s="14"/>
      <c r="D51" s="14"/>
      <c r="E51" s="34"/>
      <c r="F51" s="623" t="s">
        <v>1080</v>
      </c>
      <c r="G51" s="623"/>
      <c r="H51" s="623"/>
      <c r="I51" s="623"/>
      <c r="J51" s="623"/>
      <c r="K51" s="578"/>
    </row>
    <row r="52" spans="1:11">
      <c r="A52" s="578"/>
      <c r="B52" s="578"/>
      <c r="C52" s="578"/>
      <c r="D52" s="578"/>
      <c r="E52" s="578"/>
      <c r="F52" s="578"/>
      <c r="G52" s="578"/>
      <c r="H52" s="578"/>
      <c r="I52" s="578"/>
      <c r="J52" s="578"/>
      <c r="K52" s="578"/>
    </row>
    <row r="55" spans="1:11">
      <c r="A55" s="773"/>
      <c r="B55" s="773"/>
      <c r="C55" s="773"/>
      <c r="D55" s="773"/>
      <c r="E55" s="773"/>
      <c r="F55" s="773"/>
      <c r="G55" s="773"/>
      <c r="H55" s="773"/>
      <c r="I55" s="773"/>
      <c r="J55" s="773"/>
    </row>
    <row r="57" spans="1:11">
      <c r="A57" s="773"/>
      <c r="B57" s="773"/>
      <c r="C57" s="773"/>
      <c r="D57" s="773"/>
      <c r="E57" s="773"/>
      <c r="F57" s="773"/>
      <c r="G57" s="773"/>
      <c r="H57" s="773"/>
      <c r="I57" s="773"/>
      <c r="J57" s="773"/>
    </row>
  </sheetData>
  <mergeCells count="17">
    <mergeCell ref="E1:I1"/>
    <mergeCell ref="A2:J2"/>
    <mergeCell ref="A3:J3"/>
    <mergeCell ref="G9:J9"/>
    <mergeCell ref="C9:F9"/>
    <mergeCell ref="H8:J8"/>
    <mergeCell ref="A5:J5"/>
    <mergeCell ref="A9:A10"/>
    <mergeCell ref="B9:B10"/>
    <mergeCell ref="A8:B8"/>
    <mergeCell ref="A46:H46"/>
    <mergeCell ref="A57:J57"/>
    <mergeCell ref="A55:J55"/>
    <mergeCell ref="F47:J47"/>
    <mergeCell ref="F48:J48"/>
    <mergeCell ref="C50:D50"/>
    <mergeCell ref="F51:J51"/>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O57"/>
  <sheetViews>
    <sheetView topLeftCell="A4" zoomScaleSheetLayoutView="90" workbookViewId="0">
      <selection activeCell="J12" sqref="J12:J44"/>
    </sheetView>
  </sheetViews>
  <sheetFormatPr defaultRowHeight="12.75"/>
  <cols>
    <col min="1" max="1" width="7.42578125" style="15" customWidth="1"/>
    <col min="2" max="2" width="17.140625"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5" customFormat="1">
      <c r="E1" s="623"/>
      <c r="F1" s="623"/>
      <c r="G1" s="623"/>
      <c r="H1" s="623"/>
      <c r="I1" s="623"/>
      <c r="J1" s="136" t="s">
        <v>353</v>
      </c>
    </row>
    <row r="2" spans="1:15" customFormat="1" ht="15">
      <c r="A2" s="767" t="s">
        <v>0</v>
      </c>
      <c r="B2" s="767"/>
      <c r="C2" s="767"/>
      <c r="D2" s="767"/>
      <c r="E2" s="767"/>
      <c r="F2" s="767"/>
      <c r="G2" s="767"/>
      <c r="H2" s="767"/>
      <c r="I2" s="767"/>
      <c r="J2" s="767"/>
    </row>
    <row r="3" spans="1:15" customFormat="1" ht="20.25">
      <c r="A3" s="664" t="s">
        <v>734</v>
      </c>
      <c r="B3" s="664"/>
      <c r="C3" s="664"/>
      <c r="D3" s="664"/>
      <c r="E3" s="664"/>
      <c r="F3" s="664"/>
      <c r="G3" s="664"/>
      <c r="H3" s="664"/>
      <c r="I3" s="664"/>
      <c r="J3" s="664"/>
    </row>
    <row r="4" spans="1:15" customFormat="1" ht="14.25" customHeight="1"/>
    <row r="5" spans="1:15" ht="15.75">
      <c r="A5" s="768" t="s">
        <v>794</v>
      </c>
      <c r="B5" s="768"/>
      <c r="C5" s="768"/>
      <c r="D5" s="768"/>
      <c r="E5" s="768"/>
      <c r="F5" s="768"/>
      <c r="G5" s="768"/>
      <c r="H5" s="768"/>
      <c r="I5" s="768"/>
      <c r="J5" s="768"/>
    </row>
    <row r="6" spans="1:15" ht="13.5" customHeight="1">
      <c r="A6" s="1"/>
      <c r="B6" s="1"/>
      <c r="C6" s="1"/>
      <c r="D6" s="1"/>
      <c r="E6" s="1"/>
      <c r="F6" s="1"/>
      <c r="G6" s="1"/>
      <c r="H6" s="1"/>
      <c r="I6" s="1"/>
      <c r="J6" s="1"/>
    </row>
    <row r="7" spans="1:15" ht="0.75" customHeight="1"/>
    <row r="8" spans="1:15">
      <c r="A8" s="666" t="s">
        <v>921</v>
      </c>
      <c r="B8" s="666"/>
      <c r="C8" s="30"/>
      <c r="H8" s="739" t="s">
        <v>1070</v>
      </c>
      <c r="I8" s="739"/>
      <c r="J8" s="739"/>
    </row>
    <row r="9" spans="1:15">
      <c r="A9" s="613" t="s">
        <v>2</v>
      </c>
      <c r="B9" s="613" t="s">
        <v>3</v>
      </c>
      <c r="C9" s="640" t="s">
        <v>793</v>
      </c>
      <c r="D9" s="755"/>
      <c r="E9" s="755"/>
      <c r="F9" s="641"/>
      <c r="G9" s="640" t="s">
        <v>99</v>
      </c>
      <c r="H9" s="755"/>
      <c r="I9" s="755"/>
      <c r="J9" s="641"/>
      <c r="N9" s="21"/>
      <c r="O9" s="21"/>
    </row>
    <row r="10" spans="1:15" ht="63.75">
      <c r="A10" s="613"/>
      <c r="B10" s="613"/>
      <c r="C10" s="5" t="s">
        <v>176</v>
      </c>
      <c r="D10" s="5" t="s">
        <v>14</v>
      </c>
      <c r="E10" s="260" t="s">
        <v>814</v>
      </c>
      <c r="F10" s="7" t="s">
        <v>193</v>
      </c>
      <c r="G10" s="5" t="s">
        <v>176</v>
      </c>
      <c r="H10" s="25" t="s">
        <v>15</v>
      </c>
      <c r="I10" s="102" t="s">
        <v>704</v>
      </c>
      <c r="J10" s="5" t="s">
        <v>705</v>
      </c>
    </row>
    <row r="11" spans="1:15">
      <c r="A11" s="5">
        <v>1</v>
      </c>
      <c r="B11" s="5">
        <v>2</v>
      </c>
      <c r="C11" s="5">
        <v>3</v>
      </c>
      <c r="D11" s="5">
        <v>4</v>
      </c>
      <c r="E11" s="5">
        <v>5</v>
      </c>
      <c r="F11" s="7">
        <v>6</v>
      </c>
      <c r="G11" s="5">
        <v>7</v>
      </c>
      <c r="H11" s="100">
        <v>8</v>
      </c>
      <c r="I11" s="5">
        <v>9</v>
      </c>
      <c r="J11" s="5">
        <v>10</v>
      </c>
    </row>
    <row r="12" spans="1:15" ht="14.25">
      <c r="A12" s="51">
        <v>1</v>
      </c>
      <c r="B12" s="543" t="s">
        <v>887</v>
      </c>
      <c r="C12" s="50">
        <v>255</v>
      </c>
      <c r="D12" s="50">
        <v>29920</v>
      </c>
      <c r="E12" s="50">
        <v>220</v>
      </c>
      <c r="F12" s="537">
        <f>D12*E12</f>
        <v>6582400</v>
      </c>
      <c r="G12" s="50">
        <f>'AT3B_cvrg(Insti)_UPY '!L11+'AT3C_cvrg(Insti)_UPY '!L11</f>
        <v>257</v>
      </c>
      <c r="H12" s="418">
        <v>6181216</v>
      </c>
      <c r="I12" s="539">
        <v>209</v>
      </c>
      <c r="J12" s="538">
        <f>H12/I12</f>
        <v>29575.196172248805</v>
      </c>
      <c r="K12" s="553"/>
    </row>
    <row r="13" spans="1:15" ht="14.25">
      <c r="A13" s="51">
        <v>2</v>
      </c>
      <c r="B13" s="543" t="s">
        <v>888</v>
      </c>
      <c r="C13" s="50">
        <v>403</v>
      </c>
      <c r="D13" s="50">
        <v>46657</v>
      </c>
      <c r="E13" s="50">
        <v>220</v>
      </c>
      <c r="F13" s="537">
        <f t="shared" ref="F13:F44" si="0">D13*E13</f>
        <v>10264540</v>
      </c>
      <c r="G13" s="50">
        <f>'AT3B_cvrg(Insti)_UPY '!L12+'AT3C_cvrg(Insti)_UPY '!L12</f>
        <v>401</v>
      </c>
      <c r="H13" s="418">
        <v>9638930</v>
      </c>
      <c r="I13" s="539">
        <v>209</v>
      </c>
      <c r="J13" s="538">
        <f t="shared" ref="J13:J44" si="1">H13/I13</f>
        <v>46119.282296650716</v>
      </c>
      <c r="K13" s="553"/>
    </row>
    <row r="14" spans="1:15" ht="14.25">
      <c r="A14" s="51">
        <v>3</v>
      </c>
      <c r="B14" s="543" t="s">
        <v>889</v>
      </c>
      <c r="C14" s="50">
        <v>510</v>
      </c>
      <c r="D14" s="50">
        <v>49912</v>
      </c>
      <c r="E14" s="50">
        <v>220</v>
      </c>
      <c r="F14" s="537">
        <f t="shared" si="0"/>
        <v>10980640</v>
      </c>
      <c r="G14" s="50">
        <f>'AT3B_cvrg(Insti)_UPY '!L13+'AT3C_cvrg(Insti)_UPY '!L13</f>
        <v>510</v>
      </c>
      <c r="H14" s="418">
        <v>10311389</v>
      </c>
      <c r="I14" s="539">
        <v>209</v>
      </c>
      <c r="J14" s="538">
        <f t="shared" si="1"/>
        <v>49336.789473684214</v>
      </c>
      <c r="K14" s="553"/>
    </row>
    <row r="15" spans="1:15" ht="14.25">
      <c r="A15" s="51">
        <v>4</v>
      </c>
      <c r="B15" s="543" t="s">
        <v>890</v>
      </c>
      <c r="C15" s="50">
        <v>619</v>
      </c>
      <c r="D15" s="50">
        <v>91769</v>
      </c>
      <c r="E15" s="50">
        <v>220</v>
      </c>
      <c r="F15" s="537">
        <f t="shared" si="0"/>
        <v>20189180</v>
      </c>
      <c r="G15" s="50">
        <f>'AT3B_cvrg(Insti)_UPY '!L14+'AT3C_cvrg(Insti)_UPY '!L14</f>
        <v>618</v>
      </c>
      <c r="H15" s="418">
        <v>18958565</v>
      </c>
      <c r="I15" s="539">
        <v>209</v>
      </c>
      <c r="J15" s="538">
        <f t="shared" si="1"/>
        <v>90710.837320574166</v>
      </c>
      <c r="K15" s="553"/>
    </row>
    <row r="16" spans="1:15" ht="14.25">
      <c r="A16" s="51">
        <v>5</v>
      </c>
      <c r="B16" s="543" t="s">
        <v>891</v>
      </c>
      <c r="C16" s="50">
        <v>539</v>
      </c>
      <c r="D16" s="50">
        <v>70808</v>
      </c>
      <c r="E16" s="50">
        <v>220</v>
      </c>
      <c r="F16" s="537">
        <f t="shared" si="0"/>
        <v>15577760</v>
      </c>
      <c r="G16" s="50">
        <f>'AT3B_cvrg(Insti)_UPY '!L15+'AT3C_cvrg(Insti)_UPY '!L15</f>
        <v>540</v>
      </c>
      <c r="H16" s="418">
        <v>14628265</v>
      </c>
      <c r="I16" s="539">
        <v>209</v>
      </c>
      <c r="J16" s="538">
        <f t="shared" si="1"/>
        <v>69991.698564593302</v>
      </c>
      <c r="K16" s="553"/>
    </row>
    <row r="17" spans="1:11" ht="14.25">
      <c r="A17" s="51">
        <v>6</v>
      </c>
      <c r="B17" s="543" t="s">
        <v>892</v>
      </c>
      <c r="C17" s="50">
        <v>487</v>
      </c>
      <c r="D17" s="50">
        <v>54967</v>
      </c>
      <c r="E17" s="50">
        <v>220</v>
      </c>
      <c r="F17" s="537">
        <f t="shared" si="0"/>
        <v>12092740</v>
      </c>
      <c r="G17" s="50">
        <f>'AT3B_cvrg(Insti)_UPY '!L16+'AT3C_cvrg(Insti)_UPY '!L16</f>
        <v>488</v>
      </c>
      <c r="H17" s="418">
        <v>11355602</v>
      </c>
      <c r="I17" s="539">
        <v>209</v>
      </c>
      <c r="J17" s="538">
        <f t="shared" si="1"/>
        <v>54333.023923444976</v>
      </c>
      <c r="K17" s="553"/>
    </row>
    <row r="18" spans="1:11" ht="14.25">
      <c r="A18" s="51">
        <v>7</v>
      </c>
      <c r="B18" s="543" t="s">
        <v>893</v>
      </c>
      <c r="C18" s="50">
        <v>506</v>
      </c>
      <c r="D18" s="50">
        <v>44421</v>
      </c>
      <c r="E18" s="50">
        <v>220</v>
      </c>
      <c r="F18" s="537">
        <f t="shared" si="0"/>
        <v>9772620</v>
      </c>
      <c r="G18" s="50">
        <f>'AT3B_cvrg(Insti)_UPY '!L17+'AT3C_cvrg(Insti)_UPY '!L17</f>
        <v>506</v>
      </c>
      <c r="H18" s="418">
        <v>9176924</v>
      </c>
      <c r="I18" s="539">
        <v>209</v>
      </c>
      <c r="J18" s="538">
        <f t="shared" si="1"/>
        <v>43908.727272727272</v>
      </c>
      <c r="K18" s="553"/>
    </row>
    <row r="19" spans="1:11" ht="14.25">
      <c r="A19" s="51">
        <v>8</v>
      </c>
      <c r="B19" s="543" t="s">
        <v>894</v>
      </c>
      <c r="C19" s="50">
        <v>675</v>
      </c>
      <c r="D19" s="50">
        <v>73941</v>
      </c>
      <c r="E19" s="50">
        <v>220</v>
      </c>
      <c r="F19" s="537">
        <f t="shared" si="0"/>
        <v>16267020</v>
      </c>
      <c r="G19" s="50">
        <f>'AT3B_cvrg(Insti)_UPY '!L18+'AT3C_cvrg(Insti)_UPY '!L18</f>
        <v>679</v>
      </c>
      <c r="H19" s="418">
        <v>15275528</v>
      </c>
      <c r="I19" s="539">
        <v>209</v>
      </c>
      <c r="J19" s="538">
        <f t="shared" si="1"/>
        <v>73088.650717703349</v>
      </c>
      <c r="K19" s="553"/>
    </row>
    <row r="20" spans="1:11" ht="14.25">
      <c r="A20" s="51">
        <v>9</v>
      </c>
      <c r="B20" s="543" t="s">
        <v>895</v>
      </c>
      <c r="C20" s="50">
        <v>392</v>
      </c>
      <c r="D20" s="50">
        <v>28392</v>
      </c>
      <c r="E20" s="50">
        <v>220</v>
      </c>
      <c r="F20" s="537">
        <f t="shared" si="0"/>
        <v>6246240</v>
      </c>
      <c r="G20" s="50">
        <f>'AT3B_cvrg(Insti)_UPY '!L19+'AT3C_cvrg(Insti)_UPY '!L19</f>
        <v>392</v>
      </c>
      <c r="H20" s="418">
        <v>5865433</v>
      </c>
      <c r="I20" s="539">
        <v>209</v>
      </c>
      <c r="J20" s="538">
        <f t="shared" si="1"/>
        <v>28064.272727272728</v>
      </c>
      <c r="K20" s="553"/>
    </row>
    <row r="21" spans="1:11" ht="14.25">
      <c r="A21" s="51">
        <v>10</v>
      </c>
      <c r="B21" s="543" t="s">
        <v>896</v>
      </c>
      <c r="C21" s="50">
        <v>299</v>
      </c>
      <c r="D21" s="50">
        <v>32082</v>
      </c>
      <c r="E21" s="50">
        <v>220</v>
      </c>
      <c r="F21" s="537">
        <f t="shared" si="0"/>
        <v>7058040</v>
      </c>
      <c r="G21" s="50">
        <f>'AT3B_cvrg(Insti)_UPY '!L20+'AT3C_cvrg(Insti)_UPY '!L20</f>
        <v>299</v>
      </c>
      <c r="H21" s="418">
        <v>6627732</v>
      </c>
      <c r="I21" s="539">
        <v>209</v>
      </c>
      <c r="J21" s="538">
        <f t="shared" si="1"/>
        <v>31711.636363636364</v>
      </c>
      <c r="K21" s="553"/>
    </row>
    <row r="22" spans="1:11" ht="14.25">
      <c r="A22" s="51">
        <v>11</v>
      </c>
      <c r="B22" s="543" t="s">
        <v>897</v>
      </c>
      <c r="C22" s="50">
        <v>575</v>
      </c>
      <c r="D22" s="50">
        <v>86170</v>
      </c>
      <c r="E22" s="50">
        <v>220</v>
      </c>
      <c r="F22" s="537">
        <f t="shared" si="0"/>
        <v>18957400</v>
      </c>
      <c r="G22" s="50">
        <f>'AT3B_cvrg(Insti)_UPY '!L21+'AT3C_cvrg(Insti)_UPY '!L21</f>
        <v>576</v>
      </c>
      <c r="H22" s="418">
        <v>17801795</v>
      </c>
      <c r="I22" s="539">
        <v>209</v>
      </c>
      <c r="J22" s="538">
        <f t="shared" si="1"/>
        <v>85176.052631578947</v>
      </c>
      <c r="K22" s="553"/>
    </row>
    <row r="23" spans="1:11" ht="14.25">
      <c r="A23" s="51">
        <v>12</v>
      </c>
      <c r="B23" s="543" t="s">
        <v>898</v>
      </c>
      <c r="C23" s="50">
        <v>590</v>
      </c>
      <c r="D23" s="50">
        <v>73163</v>
      </c>
      <c r="E23" s="50">
        <v>220</v>
      </c>
      <c r="F23" s="537">
        <f t="shared" si="0"/>
        <v>16095860</v>
      </c>
      <c r="G23" s="50">
        <f>'AT3B_cvrg(Insti)_UPY '!L22+'AT3C_cvrg(Insti)_UPY '!L22</f>
        <v>592</v>
      </c>
      <c r="H23" s="418">
        <v>15114642</v>
      </c>
      <c r="I23" s="539">
        <v>209</v>
      </c>
      <c r="J23" s="538">
        <f t="shared" si="1"/>
        <v>72318.861244019135</v>
      </c>
      <c r="K23" s="553"/>
    </row>
    <row r="24" spans="1:11" ht="14.25">
      <c r="A24" s="51">
        <v>13</v>
      </c>
      <c r="B24" s="543" t="s">
        <v>899</v>
      </c>
      <c r="C24" s="50">
        <v>451</v>
      </c>
      <c r="D24" s="50">
        <v>59854</v>
      </c>
      <c r="E24" s="50">
        <v>220</v>
      </c>
      <c r="F24" s="537">
        <f t="shared" si="0"/>
        <v>13167880</v>
      </c>
      <c r="G24" s="50">
        <f>'AT3B_cvrg(Insti)_UPY '!L23+'AT3C_cvrg(Insti)_UPY '!L23</f>
        <v>451</v>
      </c>
      <c r="H24" s="418">
        <v>12365117</v>
      </c>
      <c r="I24" s="539">
        <v>209</v>
      </c>
      <c r="J24" s="538">
        <f t="shared" si="1"/>
        <v>59163.239234449764</v>
      </c>
      <c r="K24" s="553"/>
    </row>
    <row r="25" spans="1:11" ht="14.25">
      <c r="A25" s="51">
        <v>14</v>
      </c>
      <c r="B25" s="543" t="s">
        <v>900</v>
      </c>
      <c r="C25" s="50">
        <v>343</v>
      </c>
      <c r="D25" s="50">
        <v>35534</v>
      </c>
      <c r="E25" s="50">
        <v>220</v>
      </c>
      <c r="F25" s="537">
        <f t="shared" si="0"/>
        <v>7817480</v>
      </c>
      <c r="G25" s="50">
        <f>'AT3B_cvrg(Insti)_UPY '!L24+'AT3C_cvrg(Insti)_UPY '!L24</f>
        <v>313</v>
      </c>
      <c r="H25" s="418">
        <v>7340878</v>
      </c>
      <c r="I25" s="539">
        <v>209</v>
      </c>
      <c r="J25" s="538">
        <f t="shared" si="1"/>
        <v>35123.818181818184</v>
      </c>
      <c r="K25" s="553"/>
    </row>
    <row r="26" spans="1:11" s="369" customFormat="1" ht="14.25">
      <c r="A26" s="51">
        <v>15</v>
      </c>
      <c r="B26" s="543" t="s">
        <v>901</v>
      </c>
      <c r="C26" s="50">
        <v>211</v>
      </c>
      <c r="D26" s="50">
        <v>17289</v>
      </c>
      <c r="E26" s="50">
        <v>220</v>
      </c>
      <c r="F26" s="537">
        <f t="shared" si="0"/>
        <v>3803580</v>
      </c>
      <c r="G26" s="50">
        <f>'AT3B_cvrg(Insti)_UPY '!L25+'AT3C_cvrg(Insti)_UPY '!L25</f>
        <v>207</v>
      </c>
      <c r="H26" s="418">
        <v>3571718</v>
      </c>
      <c r="I26" s="539">
        <v>209</v>
      </c>
      <c r="J26" s="538">
        <f t="shared" si="1"/>
        <v>17089.559808612441</v>
      </c>
      <c r="K26" s="553"/>
    </row>
    <row r="27" spans="1:11" s="369" customFormat="1" ht="14.25">
      <c r="A27" s="51">
        <v>16</v>
      </c>
      <c r="B27" s="543" t="s">
        <v>902</v>
      </c>
      <c r="C27" s="50">
        <v>171</v>
      </c>
      <c r="D27" s="50">
        <v>16416</v>
      </c>
      <c r="E27" s="50">
        <v>220</v>
      </c>
      <c r="F27" s="537">
        <f t="shared" si="0"/>
        <v>3611520</v>
      </c>
      <c r="G27" s="50">
        <f>'AT3B_cvrg(Insti)_UPY '!L26+'AT3C_cvrg(Insti)_UPY '!L26</f>
        <v>170</v>
      </c>
      <c r="H27" s="418">
        <v>3391418</v>
      </c>
      <c r="I27" s="539">
        <v>209</v>
      </c>
      <c r="J27" s="538">
        <f t="shared" si="1"/>
        <v>16226.88038277512</v>
      </c>
      <c r="K27" s="553"/>
    </row>
    <row r="28" spans="1:11" s="369" customFormat="1" ht="14.25">
      <c r="A28" s="51">
        <v>17</v>
      </c>
      <c r="B28" s="543" t="s">
        <v>903</v>
      </c>
      <c r="C28" s="50">
        <v>560</v>
      </c>
      <c r="D28" s="50">
        <v>71605</v>
      </c>
      <c r="E28" s="50">
        <v>220</v>
      </c>
      <c r="F28" s="537">
        <f t="shared" si="0"/>
        <v>15753100</v>
      </c>
      <c r="G28" s="50">
        <f>'AT3B_cvrg(Insti)_UPY '!L27+'AT3C_cvrg(Insti)_UPY '!L27</f>
        <v>561</v>
      </c>
      <c r="H28" s="418">
        <v>14792869</v>
      </c>
      <c r="I28" s="539">
        <v>209</v>
      </c>
      <c r="J28" s="538">
        <f t="shared" si="1"/>
        <v>70779.277511961729</v>
      </c>
      <c r="K28" s="553"/>
    </row>
    <row r="29" spans="1:11" s="369" customFormat="1" ht="14.25">
      <c r="A29" s="51">
        <v>18</v>
      </c>
      <c r="B29" s="543" t="s">
        <v>904</v>
      </c>
      <c r="C29" s="50">
        <v>373</v>
      </c>
      <c r="D29" s="50">
        <v>37713</v>
      </c>
      <c r="E29" s="50">
        <v>220</v>
      </c>
      <c r="F29" s="537">
        <f t="shared" si="0"/>
        <v>8296860</v>
      </c>
      <c r="G29" s="50">
        <f>'AT3B_cvrg(Insti)_UPY '!L28+'AT3C_cvrg(Insti)_UPY '!L28</f>
        <v>374</v>
      </c>
      <c r="H29" s="418">
        <v>7791112</v>
      </c>
      <c r="I29" s="539">
        <v>209</v>
      </c>
      <c r="J29" s="538">
        <f t="shared" si="1"/>
        <v>37278.047846889953</v>
      </c>
      <c r="K29" s="553"/>
    </row>
    <row r="30" spans="1:11" s="369" customFormat="1" ht="14.25">
      <c r="A30" s="51">
        <v>19</v>
      </c>
      <c r="B30" s="543" t="s">
        <v>905</v>
      </c>
      <c r="C30" s="50">
        <v>679</v>
      </c>
      <c r="D30" s="50">
        <v>107106</v>
      </c>
      <c r="E30" s="50">
        <v>220</v>
      </c>
      <c r="F30" s="537">
        <f t="shared" si="0"/>
        <v>23563320</v>
      </c>
      <c r="G30" s="50">
        <f>'AT3B_cvrg(Insti)_UPY '!L29+'AT3C_cvrg(Insti)_UPY '!L29</f>
        <v>677</v>
      </c>
      <c r="H30" s="418">
        <v>22126932</v>
      </c>
      <c r="I30" s="539">
        <v>209</v>
      </c>
      <c r="J30" s="538">
        <f t="shared" si="1"/>
        <v>105870.48803827752</v>
      </c>
      <c r="K30" s="553"/>
    </row>
    <row r="31" spans="1:11" s="369" customFormat="1" ht="14.25">
      <c r="A31" s="51">
        <v>20</v>
      </c>
      <c r="B31" s="543" t="s">
        <v>906</v>
      </c>
      <c r="C31" s="50">
        <v>502</v>
      </c>
      <c r="D31" s="50">
        <v>42071</v>
      </c>
      <c r="E31" s="50">
        <v>220</v>
      </c>
      <c r="F31" s="537">
        <f t="shared" si="0"/>
        <v>9255620</v>
      </c>
      <c r="G31" s="50">
        <f>'AT3B_cvrg(Insti)_UPY '!L30+'AT3C_cvrg(Insti)_UPY '!L30</f>
        <v>502</v>
      </c>
      <c r="H31" s="418">
        <v>8691373</v>
      </c>
      <c r="I31" s="539">
        <v>209</v>
      </c>
      <c r="J31" s="538">
        <f t="shared" si="1"/>
        <v>41585.516746411486</v>
      </c>
      <c r="K31" s="553"/>
    </row>
    <row r="32" spans="1:11" s="369" customFormat="1" ht="14.25">
      <c r="A32" s="51">
        <v>21</v>
      </c>
      <c r="B32" s="543" t="s">
        <v>907</v>
      </c>
      <c r="C32" s="50">
        <v>560</v>
      </c>
      <c r="D32" s="50">
        <v>71568</v>
      </c>
      <c r="E32" s="50">
        <v>220</v>
      </c>
      <c r="F32" s="537">
        <f t="shared" si="0"/>
        <v>15744960</v>
      </c>
      <c r="G32" s="50">
        <f>'AT3B_cvrg(Insti)_UPY '!L31+'AT3C_cvrg(Insti)_UPY '!L31</f>
        <v>550</v>
      </c>
      <c r="H32" s="418">
        <v>14785227</v>
      </c>
      <c r="I32" s="539">
        <v>209</v>
      </c>
      <c r="J32" s="538">
        <f t="shared" si="1"/>
        <v>70742.712918660283</v>
      </c>
      <c r="K32" s="553"/>
    </row>
    <row r="33" spans="1:11" s="369" customFormat="1" ht="14.25">
      <c r="A33" s="51">
        <v>22</v>
      </c>
      <c r="B33" s="543" t="s">
        <v>908</v>
      </c>
      <c r="C33" s="50">
        <v>294</v>
      </c>
      <c r="D33" s="50">
        <v>34853</v>
      </c>
      <c r="E33" s="50">
        <v>220</v>
      </c>
      <c r="F33" s="537">
        <f t="shared" si="0"/>
        <v>7667660</v>
      </c>
      <c r="G33" s="50">
        <f>'AT3B_cvrg(Insti)_UPY '!L32+'AT3C_cvrg(Insti)_UPY '!L32</f>
        <v>304</v>
      </c>
      <c r="H33" s="418">
        <v>7200232</v>
      </c>
      <c r="I33" s="539">
        <v>209</v>
      </c>
      <c r="J33" s="538">
        <f t="shared" si="1"/>
        <v>34450.87081339713</v>
      </c>
      <c r="K33" s="553"/>
    </row>
    <row r="34" spans="1:11" s="369" customFormat="1" ht="14.25">
      <c r="A34" s="51">
        <v>23</v>
      </c>
      <c r="B34" s="543" t="s">
        <v>909</v>
      </c>
      <c r="C34" s="50">
        <v>604</v>
      </c>
      <c r="D34" s="50">
        <v>70317</v>
      </c>
      <c r="E34" s="50">
        <v>220</v>
      </c>
      <c r="F34" s="537">
        <f t="shared" si="0"/>
        <v>15469740</v>
      </c>
      <c r="G34" s="50">
        <f>'AT3B_cvrg(Insti)_UPY '!L33+'AT3C_cvrg(Insti)_UPY '!L33</f>
        <v>605</v>
      </c>
      <c r="H34" s="418">
        <v>14526859</v>
      </c>
      <c r="I34" s="539">
        <v>209</v>
      </c>
      <c r="J34" s="538">
        <f t="shared" si="1"/>
        <v>69506.502392344497</v>
      </c>
      <c r="K34" s="553"/>
    </row>
    <row r="35" spans="1:11" s="369" customFormat="1" ht="14.25">
      <c r="A35" s="51">
        <v>24</v>
      </c>
      <c r="B35" s="543" t="s">
        <v>910</v>
      </c>
      <c r="C35" s="50">
        <v>568</v>
      </c>
      <c r="D35" s="50">
        <v>69640</v>
      </c>
      <c r="E35" s="50">
        <v>220</v>
      </c>
      <c r="F35" s="537">
        <f t="shared" si="0"/>
        <v>15320800</v>
      </c>
      <c r="G35" s="50">
        <f>'AT3B_cvrg(Insti)_UPY '!L34+'AT3C_cvrg(Insti)_UPY '!L34</f>
        <v>568</v>
      </c>
      <c r="H35" s="418">
        <v>14386832</v>
      </c>
      <c r="I35" s="539">
        <v>209</v>
      </c>
      <c r="J35" s="538">
        <f t="shared" si="1"/>
        <v>68836.516746411478</v>
      </c>
      <c r="K35" s="553"/>
    </row>
    <row r="36" spans="1:11" s="369" customFormat="1" ht="14.25">
      <c r="A36" s="51">
        <v>25</v>
      </c>
      <c r="B36" s="543" t="s">
        <v>911</v>
      </c>
      <c r="C36" s="50">
        <v>402</v>
      </c>
      <c r="D36" s="50">
        <v>42832</v>
      </c>
      <c r="E36" s="50">
        <v>220</v>
      </c>
      <c r="F36" s="537">
        <f t="shared" si="0"/>
        <v>9423040</v>
      </c>
      <c r="G36" s="50">
        <f>'AT3B_cvrg(Insti)_UPY '!L35+'AT3C_cvrg(Insti)_UPY '!L35</f>
        <v>402</v>
      </c>
      <c r="H36" s="418">
        <v>8848542</v>
      </c>
      <c r="I36" s="539">
        <v>209</v>
      </c>
      <c r="J36" s="538">
        <f t="shared" si="1"/>
        <v>42337.521531100479</v>
      </c>
      <c r="K36" s="553"/>
    </row>
    <row r="37" spans="1:11" s="369" customFormat="1" ht="14.25">
      <c r="A37" s="51">
        <v>26</v>
      </c>
      <c r="B37" s="543" t="s">
        <v>912</v>
      </c>
      <c r="C37" s="50">
        <v>713</v>
      </c>
      <c r="D37" s="50">
        <v>60840</v>
      </c>
      <c r="E37" s="50">
        <v>220</v>
      </c>
      <c r="F37" s="537">
        <f t="shared" si="0"/>
        <v>13384800</v>
      </c>
      <c r="G37" s="50">
        <f>'AT3B_cvrg(Insti)_UPY '!L36+'AT3C_cvrg(Insti)_UPY '!L36</f>
        <v>711</v>
      </c>
      <c r="H37" s="418">
        <v>12568961</v>
      </c>
      <c r="I37" s="539">
        <v>209</v>
      </c>
      <c r="J37" s="538">
        <f t="shared" si="1"/>
        <v>60138.569377990432</v>
      </c>
      <c r="K37" s="553"/>
    </row>
    <row r="38" spans="1:11" s="369" customFormat="1" ht="14.25">
      <c r="A38" s="51">
        <v>27</v>
      </c>
      <c r="B38" s="543" t="s">
        <v>913</v>
      </c>
      <c r="C38" s="50">
        <v>442</v>
      </c>
      <c r="D38" s="50">
        <v>43379</v>
      </c>
      <c r="E38" s="50">
        <v>220</v>
      </c>
      <c r="F38" s="537">
        <f t="shared" si="0"/>
        <v>9543380</v>
      </c>
      <c r="G38" s="50">
        <f>'AT3B_cvrg(Insti)_UPY '!L37+'AT3C_cvrg(Insti)_UPY '!L37</f>
        <v>441</v>
      </c>
      <c r="H38" s="418">
        <v>8961720</v>
      </c>
      <c r="I38" s="539">
        <v>209</v>
      </c>
      <c r="J38" s="538">
        <f t="shared" si="1"/>
        <v>42879.043062200959</v>
      </c>
      <c r="K38" s="553"/>
    </row>
    <row r="39" spans="1:11" s="369" customFormat="1" ht="14.25">
      <c r="A39" s="51">
        <v>28</v>
      </c>
      <c r="B39" s="543" t="s">
        <v>914</v>
      </c>
      <c r="C39" s="50">
        <v>714</v>
      </c>
      <c r="D39" s="50">
        <v>99464</v>
      </c>
      <c r="E39" s="50">
        <v>220</v>
      </c>
      <c r="F39" s="537">
        <f t="shared" si="0"/>
        <v>21882080</v>
      </c>
      <c r="G39" s="50">
        <f>'AT3B_cvrg(Insti)_UPY '!L38+'AT3C_cvrg(Insti)_UPY '!L38</f>
        <v>718</v>
      </c>
      <c r="H39" s="418">
        <v>20548222</v>
      </c>
      <c r="I39" s="539">
        <v>209</v>
      </c>
      <c r="J39" s="538">
        <f t="shared" si="1"/>
        <v>98316.851674641148</v>
      </c>
      <c r="K39" s="553"/>
    </row>
    <row r="40" spans="1:11" s="369" customFormat="1" ht="14.25">
      <c r="A40" s="51">
        <v>29</v>
      </c>
      <c r="B40" s="543" t="s">
        <v>915</v>
      </c>
      <c r="C40" s="50">
        <v>496</v>
      </c>
      <c r="D40" s="50">
        <v>45883</v>
      </c>
      <c r="E40" s="50">
        <v>220</v>
      </c>
      <c r="F40" s="537">
        <f t="shared" si="0"/>
        <v>10094260</v>
      </c>
      <c r="G40" s="50">
        <f>'AT3B_cvrg(Insti)_UPY '!L39+'AT3C_cvrg(Insti)_UPY '!L39</f>
        <v>496</v>
      </c>
      <c r="H40" s="418">
        <v>9478871</v>
      </c>
      <c r="I40" s="539">
        <v>209</v>
      </c>
      <c r="J40" s="538">
        <f t="shared" si="1"/>
        <v>45353.44976076555</v>
      </c>
      <c r="K40" s="553"/>
    </row>
    <row r="41" spans="1:11" s="369" customFormat="1" ht="14.25">
      <c r="A41" s="51">
        <v>30</v>
      </c>
      <c r="B41" s="543" t="s">
        <v>916</v>
      </c>
      <c r="C41" s="50">
        <v>913</v>
      </c>
      <c r="D41" s="50">
        <v>131538</v>
      </c>
      <c r="E41" s="50">
        <v>220</v>
      </c>
      <c r="F41" s="537">
        <f t="shared" si="0"/>
        <v>28938360</v>
      </c>
      <c r="G41" s="50">
        <f>'AT3B_cvrg(Insti)_UPY '!L40+'AT3C_cvrg(Insti)_UPY '!L40</f>
        <v>889</v>
      </c>
      <c r="H41" s="418">
        <v>27174302</v>
      </c>
      <c r="I41" s="539">
        <v>209</v>
      </c>
      <c r="J41" s="538">
        <f t="shared" si="1"/>
        <v>130020.58373205742</v>
      </c>
      <c r="K41" s="553"/>
    </row>
    <row r="42" spans="1:11" ht="14.25">
      <c r="A42" s="51">
        <v>31</v>
      </c>
      <c r="B42" s="543" t="s">
        <v>917</v>
      </c>
      <c r="C42" s="50">
        <v>875</v>
      </c>
      <c r="D42" s="50">
        <v>145439</v>
      </c>
      <c r="E42" s="50">
        <v>220</v>
      </c>
      <c r="F42" s="537">
        <f t="shared" si="0"/>
        <v>31996580</v>
      </c>
      <c r="G42" s="50">
        <f>'AT3B_cvrg(Insti)_UPY '!L41+'AT3C_cvrg(Insti)_UPY '!L41</f>
        <v>877</v>
      </c>
      <c r="H42" s="418">
        <v>30046298</v>
      </c>
      <c r="I42" s="539">
        <v>209</v>
      </c>
      <c r="J42" s="538">
        <f t="shared" si="1"/>
        <v>143762.19138755981</v>
      </c>
      <c r="K42" s="553"/>
    </row>
    <row r="43" spans="1:11" ht="14.25">
      <c r="A43" s="51">
        <v>32</v>
      </c>
      <c r="B43" s="543" t="s">
        <v>918</v>
      </c>
      <c r="C43" s="50">
        <v>489</v>
      </c>
      <c r="D43" s="50">
        <v>47084</v>
      </c>
      <c r="E43" s="50">
        <v>220</v>
      </c>
      <c r="F43" s="537">
        <f t="shared" si="0"/>
        <v>10358480</v>
      </c>
      <c r="G43" s="50">
        <f>'AT3B_cvrg(Insti)_UPY '!L42+'AT3C_cvrg(Insti)_UPY '!L42</f>
        <v>488</v>
      </c>
      <c r="H43" s="418">
        <v>9727118</v>
      </c>
      <c r="I43" s="539">
        <v>209</v>
      </c>
      <c r="J43" s="538">
        <f t="shared" si="1"/>
        <v>46541.234449760763</v>
      </c>
      <c r="K43" s="553"/>
    </row>
    <row r="44" spans="1:11" s="14" customFormat="1" ht="15">
      <c r="A44" s="552"/>
      <c r="B44" s="544" t="s">
        <v>86</v>
      </c>
      <c r="C44" s="389">
        <v>16210</v>
      </c>
      <c r="D44" s="389">
        <v>1932627</v>
      </c>
      <c r="E44" s="389">
        <v>220</v>
      </c>
      <c r="F44" s="540">
        <f t="shared" si="0"/>
        <v>425177940</v>
      </c>
      <c r="G44" s="389">
        <f>'AT3B_cvrg(Insti)_UPY '!L43+'AT3C_cvrg(Insti)_UPY '!L43</f>
        <v>16162</v>
      </c>
      <c r="H44" s="419">
        <f>SUM(H12:H43)</f>
        <v>399260622</v>
      </c>
      <c r="I44" s="542">
        <v>209</v>
      </c>
      <c r="J44" s="541">
        <f t="shared" si="1"/>
        <v>1910337.9043062201</v>
      </c>
      <c r="K44" s="553"/>
    </row>
    <row r="45" spans="1:11">
      <c r="A45" s="11"/>
      <c r="B45" s="29"/>
      <c r="C45" s="29"/>
      <c r="D45" s="21"/>
      <c r="E45" s="21"/>
      <c r="F45" s="21"/>
      <c r="G45" s="21"/>
      <c r="H45" s="519"/>
      <c r="I45" s="21"/>
      <c r="J45" s="21"/>
    </row>
    <row r="46" spans="1:11">
      <c r="A46" s="772" t="s">
        <v>706</v>
      </c>
      <c r="B46" s="772"/>
      <c r="C46" s="772"/>
      <c r="D46" s="772"/>
      <c r="E46" s="772"/>
      <c r="F46" s="772"/>
      <c r="G46" s="772"/>
      <c r="H46" s="772"/>
      <c r="I46" s="21"/>
      <c r="J46" s="21"/>
    </row>
    <row r="47" spans="1:11">
      <c r="A47" s="11"/>
      <c r="B47" s="29"/>
      <c r="C47" s="29"/>
      <c r="D47" s="14"/>
      <c r="E47" s="14"/>
      <c r="F47" s="14"/>
      <c r="G47" s="623" t="s">
        <v>1079</v>
      </c>
      <c r="H47" s="623"/>
      <c r="I47" s="623"/>
      <c r="J47" s="623"/>
      <c r="K47" s="623"/>
    </row>
    <row r="48" spans="1:11" ht="15.75" customHeight="1">
      <c r="A48" s="14" t="s">
        <v>12</v>
      </c>
      <c r="B48" s="14"/>
      <c r="C48" s="14"/>
      <c r="D48" s="578"/>
      <c r="E48" s="578"/>
      <c r="F48" s="578"/>
      <c r="G48" s="675" t="s">
        <v>1058</v>
      </c>
      <c r="H48" s="675"/>
      <c r="I48" s="675"/>
      <c r="J48" s="675"/>
      <c r="K48" s="675"/>
    </row>
    <row r="49" spans="1:11" ht="12.75" customHeight="1">
      <c r="A49" s="435"/>
      <c r="B49" s="435"/>
      <c r="C49" s="435"/>
      <c r="D49" s="435"/>
      <c r="E49" s="435"/>
      <c r="F49" s="435"/>
      <c r="G49" s="435"/>
      <c r="H49" s="435"/>
      <c r="I49" s="435"/>
      <c r="J49" s="578"/>
      <c r="K49" s="578"/>
    </row>
    <row r="50" spans="1:11" ht="12.75" customHeight="1">
      <c r="A50" s="435"/>
      <c r="B50" s="435"/>
      <c r="C50" s="435"/>
      <c r="D50" s="624" t="s">
        <v>1081</v>
      </c>
      <c r="E50" s="624"/>
      <c r="F50" s="435"/>
      <c r="G50" s="435"/>
      <c r="H50" s="435"/>
      <c r="I50" s="435"/>
      <c r="J50" s="435"/>
      <c r="K50" s="435"/>
    </row>
    <row r="51" spans="1:11">
      <c r="A51" s="14"/>
      <c r="B51" s="14"/>
      <c r="C51" s="14"/>
      <c r="D51" s="14"/>
      <c r="E51" s="14"/>
      <c r="F51" s="34"/>
      <c r="G51" s="623" t="s">
        <v>1080</v>
      </c>
      <c r="H51" s="623"/>
      <c r="I51" s="623"/>
      <c r="J51" s="623"/>
      <c r="K51" s="623"/>
    </row>
    <row r="52" spans="1:11">
      <c r="A52" s="578"/>
      <c r="B52" s="578"/>
      <c r="C52" s="578"/>
      <c r="D52" s="578"/>
      <c r="E52" s="578"/>
      <c r="F52" s="578"/>
      <c r="G52" s="578"/>
      <c r="H52" s="578"/>
      <c r="I52" s="578"/>
      <c r="J52" s="578"/>
    </row>
    <row r="53" spans="1:11">
      <c r="A53" s="578"/>
      <c r="B53" s="578"/>
      <c r="C53" s="578"/>
      <c r="D53" s="578"/>
      <c r="E53" s="578"/>
      <c r="F53" s="578"/>
      <c r="G53" s="578"/>
      <c r="H53" s="578"/>
      <c r="I53" s="578"/>
      <c r="J53" s="578"/>
    </row>
    <row r="55" spans="1:11">
      <c r="A55" s="773"/>
      <c r="B55" s="773"/>
      <c r="C55" s="773"/>
      <c r="D55" s="773"/>
      <c r="E55" s="773"/>
      <c r="F55" s="773"/>
      <c r="G55" s="773"/>
      <c r="H55" s="773"/>
      <c r="I55" s="773"/>
      <c r="J55" s="773"/>
    </row>
    <row r="57" spans="1:11">
      <c r="A57" s="773"/>
      <c r="B57" s="773"/>
      <c r="C57" s="773"/>
      <c r="D57" s="773"/>
      <c r="E57" s="773"/>
      <c r="F57" s="773"/>
      <c r="G57" s="773"/>
      <c r="H57" s="773"/>
      <c r="I57" s="773"/>
      <c r="J57" s="773"/>
    </row>
  </sheetData>
  <mergeCells count="17">
    <mergeCell ref="E1:I1"/>
    <mergeCell ref="A2:J2"/>
    <mergeCell ref="A3:J3"/>
    <mergeCell ref="A5:J5"/>
    <mergeCell ref="A8:B8"/>
    <mergeCell ref="H8:J8"/>
    <mergeCell ref="A55:J55"/>
    <mergeCell ref="A57:J57"/>
    <mergeCell ref="A9:A10"/>
    <mergeCell ref="B9:B10"/>
    <mergeCell ref="C9:F9"/>
    <mergeCell ref="G9:J9"/>
    <mergeCell ref="A46:H46"/>
    <mergeCell ref="G47:K47"/>
    <mergeCell ref="G48:K48"/>
    <mergeCell ref="D50:E50"/>
    <mergeCell ref="G51:K51"/>
  </mergeCells>
  <printOptions horizontalCentered="1"/>
  <pageMargins left="0.70866141732283472" right="0.70866141732283472" top="0.23622047244094491" bottom="0" header="0.31496062992125984" footer="0.31496062992125984"/>
  <pageSetup paperSize="9" scale="76"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P57"/>
  <sheetViews>
    <sheetView topLeftCell="A8" zoomScaleSheetLayoutView="90" workbookViewId="0">
      <selection activeCell="C44" sqref="C44"/>
    </sheetView>
  </sheetViews>
  <sheetFormatPr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623"/>
      <c r="F1" s="623"/>
      <c r="G1" s="623"/>
      <c r="H1" s="623"/>
      <c r="I1" s="623"/>
      <c r="J1" s="136" t="s">
        <v>355</v>
      </c>
    </row>
    <row r="2" spans="1:16" customFormat="1" ht="15">
      <c r="A2" s="767" t="s">
        <v>0</v>
      </c>
      <c r="B2" s="767"/>
      <c r="C2" s="767"/>
      <c r="D2" s="767"/>
      <c r="E2" s="767"/>
      <c r="F2" s="767"/>
      <c r="G2" s="767"/>
      <c r="H2" s="767"/>
      <c r="I2" s="767"/>
      <c r="J2" s="767"/>
    </row>
    <row r="3" spans="1:16" customFormat="1" ht="20.25">
      <c r="A3" s="664" t="s">
        <v>734</v>
      </c>
      <c r="B3" s="664"/>
      <c r="C3" s="664"/>
      <c r="D3" s="664"/>
      <c r="E3" s="664"/>
      <c r="F3" s="664"/>
      <c r="G3" s="664"/>
      <c r="H3" s="664"/>
      <c r="I3" s="664"/>
      <c r="J3" s="664"/>
    </row>
    <row r="4" spans="1:16" customFormat="1" ht="14.25" customHeight="1"/>
    <row r="5" spans="1:16" ht="19.5" customHeight="1">
      <c r="A5" s="768" t="s">
        <v>795</v>
      </c>
      <c r="B5" s="768"/>
      <c r="C5" s="768"/>
      <c r="D5" s="768"/>
      <c r="E5" s="768"/>
      <c r="F5" s="768"/>
      <c r="G5" s="768"/>
      <c r="H5" s="768"/>
      <c r="I5" s="768"/>
      <c r="J5" s="768"/>
    </row>
    <row r="6" spans="1:16" ht="13.5" customHeight="1">
      <c r="A6" s="1"/>
      <c r="B6" s="1"/>
      <c r="C6" s="1"/>
      <c r="D6" s="1"/>
      <c r="E6" s="1"/>
      <c r="F6" s="1"/>
      <c r="G6" s="1"/>
      <c r="H6" s="1"/>
      <c r="I6" s="1"/>
      <c r="J6" s="1"/>
    </row>
    <row r="7" spans="1:16" ht="0.75" customHeight="1"/>
    <row r="8" spans="1:16">
      <c r="A8" s="666" t="s">
        <v>919</v>
      </c>
      <c r="B8" s="666"/>
      <c r="C8" s="30"/>
      <c r="H8" s="739" t="s">
        <v>1070</v>
      </c>
      <c r="I8" s="739"/>
      <c r="J8" s="739"/>
    </row>
    <row r="9" spans="1:16">
      <c r="A9" s="613" t="s">
        <v>2</v>
      </c>
      <c r="B9" s="613" t="s">
        <v>3</v>
      </c>
      <c r="C9" s="640" t="s">
        <v>796</v>
      </c>
      <c r="D9" s="755"/>
      <c r="E9" s="755"/>
      <c r="F9" s="641"/>
      <c r="G9" s="640" t="s">
        <v>99</v>
      </c>
      <c r="H9" s="755"/>
      <c r="I9" s="755"/>
      <c r="J9" s="641"/>
      <c r="O9" s="21"/>
      <c r="P9" s="21"/>
    </row>
    <row r="10" spans="1:16" ht="64.5" customHeight="1">
      <c r="A10" s="613"/>
      <c r="B10" s="613"/>
      <c r="C10" s="5" t="s">
        <v>176</v>
      </c>
      <c r="D10" s="5" t="s">
        <v>14</v>
      </c>
      <c r="E10" s="260" t="s">
        <v>814</v>
      </c>
      <c r="F10" s="7" t="s">
        <v>193</v>
      </c>
      <c r="G10" s="5" t="s">
        <v>176</v>
      </c>
      <c r="H10" s="25" t="s">
        <v>15</v>
      </c>
      <c r="I10" s="102" t="s">
        <v>704</v>
      </c>
      <c r="J10" s="5" t="s">
        <v>705</v>
      </c>
    </row>
    <row r="11" spans="1:16">
      <c r="A11" s="5">
        <v>1</v>
      </c>
      <c r="B11" s="5">
        <v>2</v>
      </c>
      <c r="C11" s="5">
        <v>3</v>
      </c>
      <c r="D11" s="5">
        <v>4</v>
      </c>
      <c r="E11" s="5">
        <v>5</v>
      </c>
      <c r="F11" s="7">
        <v>6</v>
      </c>
      <c r="G11" s="5">
        <v>7</v>
      </c>
      <c r="H11" s="100">
        <v>8</v>
      </c>
      <c r="I11" s="5">
        <v>9</v>
      </c>
      <c r="J11" s="5">
        <v>10</v>
      </c>
    </row>
    <row r="12" spans="1:16" ht="14.25">
      <c r="A12" s="51">
        <v>1</v>
      </c>
      <c r="B12" s="543" t="s">
        <v>887</v>
      </c>
      <c r="C12" s="50">
        <v>0</v>
      </c>
      <c r="D12" s="385">
        <v>0</v>
      </c>
      <c r="E12" s="50">
        <v>312</v>
      </c>
      <c r="F12" s="537">
        <f>D12*E12</f>
        <v>0</v>
      </c>
      <c r="G12" s="50">
        <f>'AT3A_cvrg(Insti)_PY'!J12</f>
        <v>0</v>
      </c>
      <c r="H12" s="539">
        <f>'enrolment vs availed_UPY'!O11</f>
        <v>0</v>
      </c>
      <c r="I12" s="539">
        <v>302</v>
      </c>
      <c r="J12" s="539">
        <f>H12/I12</f>
        <v>0</v>
      </c>
    </row>
    <row r="13" spans="1:16" ht="14.25">
      <c r="A13" s="51">
        <v>2</v>
      </c>
      <c r="B13" s="543" t="s">
        <v>888</v>
      </c>
      <c r="C13" s="50">
        <v>4</v>
      </c>
      <c r="D13" s="397">
        <v>64</v>
      </c>
      <c r="E13" s="50">
        <v>312</v>
      </c>
      <c r="F13" s="537">
        <f t="shared" ref="F13:F44" si="0">D13*E13</f>
        <v>19968</v>
      </c>
      <c r="G13" s="50">
        <f>'AT3A_cvrg(Insti)_PY'!J13</f>
        <v>2</v>
      </c>
      <c r="H13" s="539">
        <f>'enrolment vs availed_UPY'!O12</f>
        <v>14300</v>
      </c>
      <c r="I13" s="539">
        <v>302</v>
      </c>
      <c r="J13" s="538">
        <f t="shared" ref="J13:J44" si="1">H13/I13</f>
        <v>47.350993377483441</v>
      </c>
    </row>
    <row r="14" spans="1:16" ht="14.25">
      <c r="A14" s="51">
        <v>3</v>
      </c>
      <c r="B14" s="543" t="s">
        <v>889</v>
      </c>
      <c r="C14" s="50">
        <v>12</v>
      </c>
      <c r="D14" s="397">
        <v>260</v>
      </c>
      <c r="E14" s="50">
        <v>312</v>
      </c>
      <c r="F14" s="537">
        <f t="shared" si="0"/>
        <v>81120</v>
      </c>
      <c r="G14" s="50">
        <f>'AT3A_cvrg(Insti)_PY'!J14</f>
        <v>10</v>
      </c>
      <c r="H14" s="539">
        <f>'enrolment vs availed_UPY'!O13</f>
        <v>72420</v>
      </c>
      <c r="I14" s="539">
        <v>302</v>
      </c>
      <c r="J14" s="538">
        <f t="shared" si="1"/>
        <v>239.80132450331126</v>
      </c>
    </row>
    <row r="15" spans="1:16" ht="14.25">
      <c r="A15" s="51">
        <v>4</v>
      </c>
      <c r="B15" s="543" t="s">
        <v>890</v>
      </c>
      <c r="C15" s="50">
        <v>0</v>
      </c>
      <c r="D15" s="397">
        <v>0</v>
      </c>
      <c r="E15" s="50">
        <v>312</v>
      </c>
      <c r="F15" s="537">
        <f t="shared" si="0"/>
        <v>0</v>
      </c>
      <c r="G15" s="50">
        <f>'AT3A_cvrg(Insti)_PY'!J15</f>
        <v>0</v>
      </c>
      <c r="H15" s="539">
        <f>'enrolment vs availed_UPY'!O14</f>
        <v>0</v>
      </c>
      <c r="I15" s="539">
        <v>302</v>
      </c>
      <c r="J15" s="538">
        <f t="shared" si="1"/>
        <v>0</v>
      </c>
    </row>
    <row r="16" spans="1:16" ht="14.25">
      <c r="A16" s="51">
        <v>5</v>
      </c>
      <c r="B16" s="543" t="s">
        <v>891</v>
      </c>
      <c r="C16" s="50">
        <v>22</v>
      </c>
      <c r="D16" s="399">
        <v>337</v>
      </c>
      <c r="E16" s="50">
        <v>312</v>
      </c>
      <c r="F16" s="537">
        <f t="shared" si="0"/>
        <v>105144</v>
      </c>
      <c r="G16" s="50">
        <f>'AT3A_cvrg(Insti)_PY'!J16</f>
        <v>22</v>
      </c>
      <c r="H16" s="539">
        <f>'enrolment vs availed_UPY'!O15</f>
        <v>98079</v>
      </c>
      <c r="I16" s="539">
        <v>302</v>
      </c>
      <c r="J16" s="538">
        <f t="shared" si="1"/>
        <v>324.76490066225165</v>
      </c>
    </row>
    <row r="17" spans="1:10" ht="14.25">
      <c r="A17" s="51">
        <v>6</v>
      </c>
      <c r="B17" s="543" t="s">
        <v>892</v>
      </c>
      <c r="C17" s="50">
        <v>0</v>
      </c>
      <c r="D17" s="397">
        <v>0</v>
      </c>
      <c r="E17" s="50">
        <v>312</v>
      </c>
      <c r="F17" s="537">
        <f t="shared" si="0"/>
        <v>0</v>
      </c>
      <c r="G17" s="50">
        <f>'AT3A_cvrg(Insti)_PY'!J17</f>
        <v>0</v>
      </c>
      <c r="H17" s="539">
        <f>'enrolment vs availed_UPY'!O16</f>
        <v>0</v>
      </c>
      <c r="I17" s="539">
        <v>302</v>
      </c>
      <c r="J17" s="538">
        <f t="shared" si="1"/>
        <v>0</v>
      </c>
    </row>
    <row r="18" spans="1:10" ht="14.25">
      <c r="A18" s="51">
        <v>7</v>
      </c>
      <c r="B18" s="543" t="s">
        <v>893</v>
      </c>
      <c r="C18" s="50">
        <v>16</v>
      </c>
      <c r="D18" s="397">
        <v>338</v>
      </c>
      <c r="E18" s="50">
        <v>312</v>
      </c>
      <c r="F18" s="537">
        <f t="shared" si="0"/>
        <v>105456</v>
      </c>
      <c r="G18" s="50">
        <f>'AT3A_cvrg(Insti)_PY'!J18</f>
        <v>15</v>
      </c>
      <c r="H18" s="539">
        <f>'enrolment vs availed_UPY'!O17</f>
        <v>97358</v>
      </c>
      <c r="I18" s="539">
        <v>302</v>
      </c>
      <c r="J18" s="538">
        <f t="shared" si="1"/>
        <v>322.37748344370863</v>
      </c>
    </row>
    <row r="19" spans="1:10" ht="14.25">
      <c r="A19" s="51">
        <v>8</v>
      </c>
      <c r="B19" s="543" t="s">
        <v>894</v>
      </c>
      <c r="C19" s="50">
        <v>28</v>
      </c>
      <c r="D19" s="397">
        <v>744</v>
      </c>
      <c r="E19" s="50">
        <v>312</v>
      </c>
      <c r="F19" s="537">
        <f t="shared" si="0"/>
        <v>232128</v>
      </c>
      <c r="G19" s="50">
        <f>'AT3A_cvrg(Insti)_PY'!J19</f>
        <v>0</v>
      </c>
      <c r="H19" s="539">
        <f>'enrolment vs availed_UPY'!O18</f>
        <v>230076</v>
      </c>
      <c r="I19" s="539">
        <v>302</v>
      </c>
      <c r="J19" s="538">
        <f t="shared" si="1"/>
        <v>761.84105960264901</v>
      </c>
    </row>
    <row r="20" spans="1:10" ht="14.25">
      <c r="A20" s="51">
        <v>9</v>
      </c>
      <c r="B20" s="543" t="s">
        <v>895</v>
      </c>
      <c r="C20" s="50">
        <v>0</v>
      </c>
      <c r="D20" s="385">
        <v>0</v>
      </c>
      <c r="E20" s="50">
        <v>312</v>
      </c>
      <c r="F20" s="537">
        <f t="shared" si="0"/>
        <v>0</v>
      </c>
      <c r="G20" s="50">
        <f>'AT3A_cvrg(Insti)_PY'!J20</f>
        <v>0</v>
      </c>
      <c r="H20" s="539">
        <f>'enrolment vs availed_UPY'!O19</f>
        <v>0</v>
      </c>
      <c r="I20" s="539">
        <v>302</v>
      </c>
      <c r="J20" s="538">
        <f t="shared" si="1"/>
        <v>0</v>
      </c>
    </row>
    <row r="21" spans="1:10" ht="14.25">
      <c r="A21" s="51">
        <v>10</v>
      </c>
      <c r="B21" s="543" t="s">
        <v>896</v>
      </c>
      <c r="C21" s="50">
        <v>0</v>
      </c>
      <c r="D21" s="385">
        <v>0</v>
      </c>
      <c r="E21" s="50">
        <v>312</v>
      </c>
      <c r="F21" s="537">
        <f t="shared" si="0"/>
        <v>0</v>
      </c>
      <c r="G21" s="50">
        <f>'AT3A_cvrg(Insti)_PY'!J21</f>
        <v>0</v>
      </c>
      <c r="H21" s="539">
        <f>'enrolment vs availed_UPY'!O20</f>
        <v>0</v>
      </c>
      <c r="I21" s="539">
        <v>302</v>
      </c>
      <c r="J21" s="538">
        <f t="shared" si="1"/>
        <v>0</v>
      </c>
    </row>
    <row r="22" spans="1:10" ht="14.25">
      <c r="A22" s="51">
        <v>11</v>
      </c>
      <c r="B22" s="543" t="s">
        <v>897</v>
      </c>
      <c r="C22" s="50">
        <v>21</v>
      </c>
      <c r="D22" s="385">
        <v>447</v>
      </c>
      <c r="E22" s="50">
        <v>312</v>
      </c>
      <c r="F22" s="537">
        <f t="shared" si="0"/>
        <v>139464</v>
      </c>
      <c r="G22" s="50">
        <f>'AT3A_cvrg(Insti)_PY'!J22</f>
        <v>20</v>
      </c>
      <c r="H22" s="539">
        <f>'enrolment vs availed_UPY'!O21</f>
        <v>128853</v>
      </c>
      <c r="I22" s="539">
        <v>302</v>
      </c>
      <c r="J22" s="538">
        <f t="shared" si="1"/>
        <v>426.66556291390731</v>
      </c>
    </row>
    <row r="23" spans="1:10" ht="14.25">
      <c r="A23" s="51">
        <v>12</v>
      </c>
      <c r="B23" s="543" t="s">
        <v>898</v>
      </c>
      <c r="C23" s="50">
        <v>0</v>
      </c>
      <c r="D23" s="385">
        <v>0</v>
      </c>
      <c r="E23" s="50">
        <v>312</v>
      </c>
      <c r="F23" s="537">
        <f t="shared" si="0"/>
        <v>0</v>
      </c>
      <c r="G23" s="50">
        <f>'AT3A_cvrg(Insti)_PY'!J23</f>
        <v>0</v>
      </c>
      <c r="H23" s="539">
        <f>'enrolment vs availed_UPY'!O22</f>
        <v>0</v>
      </c>
      <c r="I23" s="539">
        <v>302</v>
      </c>
      <c r="J23" s="538">
        <f t="shared" si="1"/>
        <v>0</v>
      </c>
    </row>
    <row r="24" spans="1:10" ht="14.25">
      <c r="A24" s="51">
        <v>13</v>
      </c>
      <c r="B24" s="543" t="s">
        <v>899</v>
      </c>
      <c r="C24" s="50">
        <v>0</v>
      </c>
      <c r="D24" s="385">
        <v>0</v>
      </c>
      <c r="E24" s="50">
        <v>312</v>
      </c>
      <c r="F24" s="537">
        <f t="shared" si="0"/>
        <v>0</v>
      </c>
      <c r="G24" s="50">
        <f>'AT3A_cvrg(Insti)_PY'!J24</f>
        <v>0</v>
      </c>
      <c r="H24" s="539">
        <f>'enrolment vs availed_UPY'!O23</f>
        <v>0</v>
      </c>
      <c r="I24" s="539">
        <v>302</v>
      </c>
      <c r="J24" s="538">
        <f t="shared" si="1"/>
        <v>0</v>
      </c>
    </row>
    <row r="25" spans="1:10" ht="14.25">
      <c r="A25" s="51">
        <v>14</v>
      </c>
      <c r="B25" s="543" t="s">
        <v>900</v>
      </c>
      <c r="C25" s="50">
        <v>17</v>
      </c>
      <c r="D25" s="385">
        <v>255</v>
      </c>
      <c r="E25" s="50">
        <v>312</v>
      </c>
      <c r="F25" s="537">
        <f t="shared" si="0"/>
        <v>79560</v>
      </c>
      <c r="G25" s="50">
        <f>'AT3A_cvrg(Insti)_PY'!J25</f>
        <v>11</v>
      </c>
      <c r="H25" s="539">
        <f>'enrolment vs availed_UPY'!O24</f>
        <v>71645</v>
      </c>
      <c r="I25" s="539">
        <v>302</v>
      </c>
      <c r="J25" s="538">
        <f t="shared" si="1"/>
        <v>237.23509933774835</v>
      </c>
    </row>
    <row r="26" spans="1:10" s="369" customFormat="1" ht="14.25">
      <c r="A26" s="51">
        <v>15</v>
      </c>
      <c r="B26" s="543" t="s">
        <v>901</v>
      </c>
      <c r="C26" s="50">
        <v>0</v>
      </c>
      <c r="D26" s="385">
        <v>0</v>
      </c>
      <c r="E26" s="50">
        <v>312</v>
      </c>
      <c r="F26" s="537">
        <f t="shared" si="0"/>
        <v>0</v>
      </c>
      <c r="G26" s="50">
        <f>'AT3A_cvrg(Insti)_PY'!J26</f>
        <v>0</v>
      </c>
      <c r="H26" s="539">
        <f>'enrolment vs availed_UPY'!O25</f>
        <v>0</v>
      </c>
      <c r="I26" s="539">
        <v>302</v>
      </c>
      <c r="J26" s="538">
        <f t="shared" si="1"/>
        <v>0</v>
      </c>
    </row>
    <row r="27" spans="1:10" s="369" customFormat="1" ht="14.25">
      <c r="A27" s="51">
        <v>16</v>
      </c>
      <c r="B27" s="543" t="s">
        <v>902</v>
      </c>
      <c r="C27" s="50">
        <v>0</v>
      </c>
      <c r="D27" s="385">
        <v>0</v>
      </c>
      <c r="E27" s="50">
        <v>312</v>
      </c>
      <c r="F27" s="537">
        <f t="shared" si="0"/>
        <v>0</v>
      </c>
      <c r="G27" s="50">
        <f>'AT3A_cvrg(Insti)_PY'!J27</f>
        <v>0</v>
      </c>
      <c r="H27" s="539">
        <f>'enrolment vs availed_UPY'!O26</f>
        <v>0</v>
      </c>
      <c r="I27" s="539">
        <v>302</v>
      </c>
      <c r="J27" s="538">
        <f t="shared" si="1"/>
        <v>0</v>
      </c>
    </row>
    <row r="28" spans="1:10" s="369" customFormat="1" ht="14.25">
      <c r="A28" s="51">
        <v>17</v>
      </c>
      <c r="B28" s="543" t="s">
        <v>903</v>
      </c>
      <c r="C28" s="50">
        <v>0</v>
      </c>
      <c r="D28" s="385">
        <v>0</v>
      </c>
      <c r="E28" s="50">
        <v>312</v>
      </c>
      <c r="F28" s="537">
        <f t="shared" si="0"/>
        <v>0</v>
      </c>
      <c r="G28" s="50">
        <f>'AT3A_cvrg(Insti)_PY'!J28</f>
        <v>0</v>
      </c>
      <c r="H28" s="539">
        <f>'enrolment vs availed_UPY'!O27</f>
        <v>0</v>
      </c>
      <c r="I28" s="539">
        <v>302</v>
      </c>
      <c r="J28" s="538">
        <f t="shared" si="1"/>
        <v>0</v>
      </c>
    </row>
    <row r="29" spans="1:10" s="369" customFormat="1" ht="14.25">
      <c r="A29" s="51">
        <v>18</v>
      </c>
      <c r="B29" s="543" t="s">
        <v>904</v>
      </c>
      <c r="C29" s="50">
        <v>0</v>
      </c>
      <c r="D29" s="385">
        <v>0</v>
      </c>
      <c r="E29" s="50">
        <v>312</v>
      </c>
      <c r="F29" s="537">
        <f t="shared" si="0"/>
        <v>0</v>
      </c>
      <c r="G29" s="50">
        <f>'AT3A_cvrg(Insti)_PY'!J29</f>
        <v>0</v>
      </c>
      <c r="H29" s="539">
        <f>'enrolment vs availed_UPY'!O28</f>
        <v>0</v>
      </c>
      <c r="I29" s="539">
        <v>302</v>
      </c>
      <c r="J29" s="538">
        <f t="shared" si="1"/>
        <v>0</v>
      </c>
    </row>
    <row r="30" spans="1:10" s="369" customFormat="1" ht="14.25">
      <c r="A30" s="51">
        <v>19</v>
      </c>
      <c r="B30" s="543" t="s">
        <v>905</v>
      </c>
      <c r="C30" s="50">
        <v>15</v>
      </c>
      <c r="D30" s="385">
        <v>258</v>
      </c>
      <c r="E30" s="50">
        <v>312</v>
      </c>
      <c r="F30" s="537">
        <f t="shared" si="0"/>
        <v>80496</v>
      </c>
      <c r="G30" s="50">
        <f>'AT3A_cvrg(Insti)_PY'!J30</f>
        <v>17</v>
      </c>
      <c r="H30" s="539">
        <f>'enrolment vs availed_UPY'!O29</f>
        <v>79702</v>
      </c>
      <c r="I30" s="539">
        <v>302</v>
      </c>
      <c r="J30" s="538">
        <f t="shared" si="1"/>
        <v>263.91390728476819</v>
      </c>
    </row>
    <row r="31" spans="1:10" s="369" customFormat="1" ht="14.25">
      <c r="A31" s="51">
        <v>20</v>
      </c>
      <c r="B31" s="543" t="s">
        <v>906</v>
      </c>
      <c r="C31" s="50">
        <v>0</v>
      </c>
      <c r="D31" s="385">
        <v>0</v>
      </c>
      <c r="E31" s="50">
        <v>312</v>
      </c>
      <c r="F31" s="537">
        <f t="shared" si="0"/>
        <v>0</v>
      </c>
      <c r="G31" s="50">
        <f>'AT3A_cvrg(Insti)_PY'!J31</f>
        <v>0</v>
      </c>
      <c r="H31" s="539">
        <f>'enrolment vs availed_UPY'!O30</f>
        <v>0</v>
      </c>
      <c r="I31" s="539">
        <v>302</v>
      </c>
      <c r="J31" s="538">
        <f t="shared" si="1"/>
        <v>0</v>
      </c>
    </row>
    <row r="32" spans="1:10" s="369" customFormat="1" ht="14.25">
      <c r="A32" s="51">
        <v>21</v>
      </c>
      <c r="B32" s="543" t="s">
        <v>907</v>
      </c>
      <c r="C32" s="50">
        <v>0</v>
      </c>
      <c r="D32" s="385">
        <v>0</v>
      </c>
      <c r="E32" s="50">
        <v>312</v>
      </c>
      <c r="F32" s="537">
        <f t="shared" si="0"/>
        <v>0</v>
      </c>
      <c r="G32" s="50">
        <f>'AT3A_cvrg(Insti)_PY'!J32</f>
        <v>0</v>
      </c>
      <c r="H32" s="539">
        <f>'enrolment vs availed_UPY'!O31</f>
        <v>0</v>
      </c>
      <c r="I32" s="539">
        <v>302</v>
      </c>
      <c r="J32" s="538">
        <f t="shared" si="1"/>
        <v>0</v>
      </c>
    </row>
    <row r="33" spans="1:11" s="369" customFormat="1" ht="14.25">
      <c r="A33" s="51">
        <v>22</v>
      </c>
      <c r="B33" s="543" t="s">
        <v>908</v>
      </c>
      <c r="C33" s="50">
        <v>0</v>
      </c>
      <c r="D33" s="385">
        <v>0</v>
      </c>
      <c r="E33" s="50">
        <v>312</v>
      </c>
      <c r="F33" s="537">
        <f t="shared" si="0"/>
        <v>0</v>
      </c>
      <c r="G33" s="50">
        <f>'AT3A_cvrg(Insti)_PY'!J33</f>
        <v>0</v>
      </c>
      <c r="H33" s="539">
        <f>'enrolment vs availed_UPY'!O32</f>
        <v>0</v>
      </c>
      <c r="I33" s="539">
        <v>302</v>
      </c>
      <c r="J33" s="538">
        <f t="shared" si="1"/>
        <v>0</v>
      </c>
    </row>
    <row r="34" spans="1:11" s="369" customFormat="1" ht="14.25">
      <c r="A34" s="51">
        <v>23</v>
      </c>
      <c r="B34" s="543" t="s">
        <v>909</v>
      </c>
      <c r="C34" s="50">
        <v>24</v>
      </c>
      <c r="D34" s="385">
        <v>533</v>
      </c>
      <c r="E34" s="50">
        <v>312</v>
      </c>
      <c r="F34" s="537">
        <f t="shared" si="0"/>
        <v>166296</v>
      </c>
      <c r="G34" s="50">
        <f>'AT3A_cvrg(Insti)_PY'!J34</f>
        <v>7</v>
      </c>
      <c r="H34" s="539">
        <f>'enrolment vs availed_UPY'!O33</f>
        <v>101449</v>
      </c>
      <c r="I34" s="539">
        <v>302</v>
      </c>
      <c r="J34" s="538">
        <f t="shared" si="1"/>
        <v>335.92384105960264</v>
      </c>
    </row>
    <row r="35" spans="1:11" s="369" customFormat="1" ht="14.25">
      <c r="A35" s="51">
        <v>24</v>
      </c>
      <c r="B35" s="543" t="s">
        <v>910</v>
      </c>
      <c r="C35" s="50">
        <v>0</v>
      </c>
      <c r="D35" s="385">
        <v>0</v>
      </c>
      <c r="E35" s="50">
        <v>312</v>
      </c>
      <c r="F35" s="537">
        <f t="shared" si="0"/>
        <v>0</v>
      </c>
      <c r="G35" s="50">
        <f>'AT3A_cvrg(Insti)_PY'!J35</f>
        <v>0</v>
      </c>
      <c r="H35" s="539">
        <f>'enrolment vs availed_UPY'!O34</f>
        <v>0</v>
      </c>
      <c r="I35" s="539">
        <v>302</v>
      </c>
      <c r="J35" s="538">
        <f t="shared" si="1"/>
        <v>0</v>
      </c>
    </row>
    <row r="36" spans="1:11" s="369" customFormat="1" ht="14.25">
      <c r="A36" s="51">
        <v>25</v>
      </c>
      <c r="B36" s="543" t="s">
        <v>911</v>
      </c>
      <c r="C36" s="50">
        <v>0</v>
      </c>
      <c r="D36" s="385">
        <v>0</v>
      </c>
      <c r="E36" s="50">
        <v>312</v>
      </c>
      <c r="F36" s="537">
        <f t="shared" si="0"/>
        <v>0</v>
      </c>
      <c r="G36" s="50">
        <f>'AT3A_cvrg(Insti)_PY'!J36</f>
        <v>0</v>
      </c>
      <c r="H36" s="539">
        <f>'enrolment vs availed_UPY'!O35</f>
        <v>0</v>
      </c>
      <c r="I36" s="539">
        <v>302</v>
      </c>
      <c r="J36" s="538">
        <f t="shared" si="1"/>
        <v>0</v>
      </c>
    </row>
    <row r="37" spans="1:11" s="369" customFormat="1" ht="14.25">
      <c r="A37" s="51">
        <v>26</v>
      </c>
      <c r="B37" s="543" t="s">
        <v>912</v>
      </c>
      <c r="C37" s="50">
        <v>14</v>
      </c>
      <c r="D37" s="385">
        <v>299</v>
      </c>
      <c r="E37" s="50">
        <v>312</v>
      </c>
      <c r="F37" s="537">
        <f t="shared" si="0"/>
        <v>93288</v>
      </c>
      <c r="G37" s="50">
        <f>'AT3A_cvrg(Insti)_PY'!J37</f>
        <v>14</v>
      </c>
      <c r="H37" s="539">
        <f>'enrolment vs availed_UPY'!O36</f>
        <v>87955</v>
      </c>
      <c r="I37" s="539">
        <v>302</v>
      </c>
      <c r="J37" s="538">
        <f t="shared" si="1"/>
        <v>291.24172185430461</v>
      </c>
    </row>
    <row r="38" spans="1:11" s="369" customFormat="1" ht="14.25">
      <c r="A38" s="51">
        <v>27</v>
      </c>
      <c r="B38" s="543" t="s">
        <v>913</v>
      </c>
      <c r="C38" s="50">
        <v>14</v>
      </c>
      <c r="D38" s="385">
        <v>335</v>
      </c>
      <c r="E38" s="50">
        <v>312</v>
      </c>
      <c r="F38" s="537">
        <f t="shared" si="0"/>
        <v>104520</v>
      </c>
      <c r="G38" s="50">
        <f>'AT3A_cvrg(Insti)_PY'!J38</f>
        <v>14</v>
      </c>
      <c r="H38" s="539">
        <f>'enrolment vs availed_UPY'!O37</f>
        <v>87111</v>
      </c>
      <c r="I38" s="539">
        <v>302</v>
      </c>
      <c r="J38" s="538">
        <f t="shared" si="1"/>
        <v>288.44701986754967</v>
      </c>
    </row>
    <row r="39" spans="1:11" s="369" customFormat="1" ht="14.25">
      <c r="A39" s="51">
        <v>28</v>
      </c>
      <c r="B39" s="543" t="s">
        <v>914</v>
      </c>
      <c r="C39" s="50">
        <v>9</v>
      </c>
      <c r="D39" s="385">
        <v>160</v>
      </c>
      <c r="E39" s="50">
        <v>312</v>
      </c>
      <c r="F39" s="537">
        <f t="shared" si="0"/>
        <v>49920</v>
      </c>
      <c r="G39" s="50">
        <f>'AT3A_cvrg(Insti)_PY'!J39</f>
        <v>9</v>
      </c>
      <c r="H39" s="539">
        <f>'enrolment vs availed_UPY'!O38</f>
        <v>56920</v>
      </c>
      <c r="I39" s="539">
        <v>302</v>
      </c>
      <c r="J39" s="538">
        <f t="shared" si="1"/>
        <v>188.47682119205297</v>
      </c>
    </row>
    <row r="40" spans="1:11" s="369" customFormat="1" ht="14.25">
      <c r="A40" s="51">
        <v>29</v>
      </c>
      <c r="B40" s="543" t="s">
        <v>915</v>
      </c>
      <c r="C40" s="50">
        <v>10</v>
      </c>
      <c r="D40" s="385">
        <v>293</v>
      </c>
      <c r="E40" s="50">
        <v>312</v>
      </c>
      <c r="F40" s="537">
        <f t="shared" si="0"/>
        <v>91416</v>
      </c>
      <c r="G40" s="50">
        <f>'AT3A_cvrg(Insti)_PY'!J40</f>
        <v>11</v>
      </c>
      <c r="H40" s="539">
        <f>'enrolment vs availed_UPY'!O39</f>
        <v>81477</v>
      </c>
      <c r="I40" s="539">
        <v>302</v>
      </c>
      <c r="J40" s="538">
        <f t="shared" si="1"/>
        <v>269.79139072847681</v>
      </c>
    </row>
    <row r="41" spans="1:11" s="369" customFormat="1" ht="14.25">
      <c r="A41" s="51">
        <v>30</v>
      </c>
      <c r="B41" s="543" t="s">
        <v>916</v>
      </c>
      <c r="C41" s="50">
        <v>39</v>
      </c>
      <c r="D41" s="385">
        <v>763</v>
      </c>
      <c r="E41" s="50">
        <v>312</v>
      </c>
      <c r="F41" s="537">
        <f t="shared" si="0"/>
        <v>238056</v>
      </c>
      <c r="G41" s="50">
        <f>'AT3A_cvrg(Insti)_PY'!J41</f>
        <v>37</v>
      </c>
      <c r="H41" s="539">
        <f>'enrolment vs availed_UPY'!O40</f>
        <v>217253</v>
      </c>
      <c r="I41" s="539">
        <v>302</v>
      </c>
      <c r="J41" s="538">
        <f t="shared" si="1"/>
        <v>719.3807947019867</v>
      </c>
    </row>
    <row r="42" spans="1:11" ht="14.25">
      <c r="A42" s="51">
        <v>31</v>
      </c>
      <c r="B42" s="543" t="s">
        <v>917</v>
      </c>
      <c r="C42" s="50">
        <v>0</v>
      </c>
      <c r="D42" s="385">
        <v>0</v>
      </c>
      <c r="E42" s="50">
        <v>312</v>
      </c>
      <c r="F42" s="537">
        <f t="shared" si="0"/>
        <v>0</v>
      </c>
      <c r="G42" s="50">
        <f>'AT3A_cvrg(Insti)_PY'!J42</f>
        <v>0</v>
      </c>
      <c r="H42" s="539">
        <f>'enrolment vs availed_UPY'!O41</f>
        <v>0</v>
      </c>
      <c r="I42" s="539">
        <v>302</v>
      </c>
      <c r="J42" s="538">
        <f t="shared" si="1"/>
        <v>0</v>
      </c>
    </row>
    <row r="43" spans="1:11" ht="14.25">
      <c r="A43" s="51">
        <v>32</v>
      </c>
      <c r="B43" s="543" t="s">
        <v>918</v>
      </c>
      <c r="C43" s="50">
        <v>18</v>
      </c>
      <c r="D43" s="385">
        <v>444</v>
      </c>
      <c r="E43" s="50">
        <v>312</v>
      </c>
      <c r="F43" s="537">
        <f t="shared" si="0"/>
        <v>138528</v>
      </c>
      <c r="G43" s="50">
        <f>'AT3A_cvrg(Insti)_PY'!J43</f>
        <v>20</v>
      </c>
      <c r="H43" s="539">
        <f>'enrolment vs availed_UPY'!O42</f>
        <v>122548</v>
      </c>
      <c r="I43" s="539">
        <v>302</v>
      </c>
      <c r="J43" s="538">
        <f t="shared" si="1"/>
        <v>405.78807947019868</v>
      </c>
    </row>
    <row r="44" spans="1:11" s="14" customFormat="1" ht="15">
      <c r="A44" s="516"/>
      <c r="B44" s="544" t="s">
        <v>86</v>
      </c>
      <c r="C44" s="389">
        <v>263</v>
      </c>
      <c r="D44" s="389">
        <v>5530</v>
      </c>
      <c r="E44" s="389">
        <v>312</v>
      </c>
      <c r="F44" s="540">
        <f t="shared" si="0"/>
        <v>1725360</v>
      </c>
      <c r="G44" s="389">
        <f>'AT3A_cvrg(Insti)_PY'!J44</f>
        <v>209</v>
      </c>
      <c r="H44" s="542">
        <f>'enrolment vs availed_UPY'!O43</f>
        <v>1547146</v>
      </c>
      <c r="I44" s="542">
        <v>302</v>
      </c>
      <c r="J44" s="541">
        <f t="shared" si="1"/>
        <v>5123</v>
      </c>
    </row>
    <row r="45" spans="1:11">
      <c r="A45" s="11"/>
      <c r="B45" s="29"/>
      <c r="C45" s="29"/>
      <c r="D45" s="21"/>
      <c r="E45" s="21"/>
      <c r="F45" s="21"/>
      <c r="G45" s="21"/>
      <c r="H45" s="21"/>
      <c r="I45" s="21"/>
      <c r="J45" s="21"/>
    </row>
    <row r="46" spans="1:11">
      <c r="A46" s="772" t="s">
        <v>706</v>
      </c>
      <c r="B46" s="772"/>
      <c r="C46" s="772"/>
      <c r="D46" s="772"/>
      <c r="E46" s="772"/>
      <c r="F46" s="772"/>
      <c r="G46" s="772"/>
      <c r="H46" s="772"/>
      <c r="I46" s="21"/>
      <c r="J46" s="21"/>
    </row>
    <row r="47" spans="1:11">
      <c r="A47" s="11"/>
      <c r="B47" s="29"/>
      <c r="C47" s="29"/>
      <c r="D47" s="14"/>
      <c r="E47" s="14"/>
      <c r="F47" s="14"/>
      <c r="G47" s="623" t="s">
        <v>1079</v>
      </c>
      <c r="H47" s="623"/>
      <c r="I47" s="623"/>
      <c r="J47" s="623"/>
      <c r="K47" s="623"/>
    </row>
    <row r="48" spans="1:11" ht="15.75" customHeight="1">
      <c r="A48" s="14" t="s">
        <v>12</v>
      </c>
      <c r="B48" s="14"/>
      <c r="C48" s="14"/>
      <c r="D48" s="578"/>
      <c r="E48" s="578"/>
      <c r="F48" s="578"/>
      <c r="G48" s="675" t="s">
        <v>1058</v>
      </c>
      <c r="H48" s="675"/>
      <c r="I48" s="675"/>
      <c r="J48" s="675"/>
      <c r="K48" s="675"/>
    </row>
    <row r="49" spans="1:11" ht="12.75" customHeight="1">
      <c r="A49" s="435"/>
      <c r="B49" s="435"/>
      <c r="C49" s="435"/>
      <c r="D49" s="435"/>
      <c r="E49" s="435"/>
      <c r="F49" s="435"/>
      <c r="G49" s="435"/>
      <c r="H49" s="435"/>
      <c r="I49" s="435"/>
      <c r="J49" s="578"/>
      <c r="K49" s="578"/>
    </row>
    <row r="50" spans="1:11" ht="12.75" customHeight="1">
      <c r="A50" s="435"/>
      <c r="B50" s="435"/>
      <c r="C50" s="435"/>
      <c r="D50" s="624" t="s">
        <v>1081</v>
      </c>
      <c r="E50" s="624"/>
      <c r="F50" s="435"/>
      <c r="G50" s="435"/>
      <c r="H50" s="435"/>
      <c r="I50" s="435"/>
      <c r="J50" s="435"/>
      <c r="K50" s="435"/>
    </row>
    <row r="51" spans="1:11">
      <c r="A51" s="14"/>
      <c r="B51" s="14"/>
      <c r="C51" s="14"/>
      <c r="D51" s="14"/>
      <c r="E51" s="14"/>
      <c r="F51" s="34"/>
      <c r="G51" s="623" t="s">
        <v>1080</v>
      </c>
      <c r="H51" s="623"/>
      <c r="I51" s="623"/>
      <c r="J51" s="623"/>
      <c r="K51" s="623"/>
    </row>
    <row r="52" spans="1:11">
      <c r="A52" s="578"/>
      <c r="B52" s="578"/>
      <c r="C52" s="578"/>
      <c r="D52" s="578"/>
      <c r="E52" s="578"/>
      <c r="F52" s="578"/>
      <c r="G52" s="578"/>
      <c r="H52" s="578"/>
      <c r="I52" s="578"/>
      <c r="J52" s="578"/>
      <c r="K52" s="578"/>
    </row>
    <row r="53" spans="1:11">
      <c r="A53" s="578"/>
      <c r="B53" s="578"/>
      <c r="C53" s="578"/>
      <c r="D53" s="578"/>
      <c r="E53" s="578"/>
      <c r="F53" s="578"/>
      <c r="G53" s="578"/>
      <c r="H53" s="578"/>
      <c r="I53" s="578"/>
      <c r="J53" s="578"/>
      <c r="K53" s="578"/>
    </row>
    <row r="54" spans="1:11">
      <c r="A54" s="578"/>
      <c r="B54" s="578"/>
      <c r="C54" s="578"/>
      <c r="D54" s="578"/>
      <c r="E54" s="578"/>
      <c r="F54" s="578"/>
      <c r="G54" s="578"/>
      <c r="H54" s="578"/>
      <c r="I54" s="578"/>
      <c r="J54" s="578"/>
      <c r="K54" s="578"/>
    </row>
    <row r="55" spans="1:11">
      <c r="A55" s="595"/>
      <c r="B55" s="595"/>
      <c r="C55" s="595"/>
      <c r="D55" s="595"/>
      <c r="E55" s="595"/>
      <c r="F55" s="595"/>
      <c r="G55" s="595"/>
      <c r="H55" s="595"/>
      <c r="I55" s="595"/>
      <c r="J55" s="595"/>
      <c r="K55" s="578"/>
    </row>
    <row r="57" spans="1:11">
      <c r="A57" s="773"/>
      <c r="B57" s="773"/>
      <c r="C57" s="773"/>
      <c r="D57" s="773"/>
      <c r="E57" s="773"/>
      <c r="F57" s="773"/>
      <c r="G57" s="773"/>
      <c r="H57" s="773"/>
      <c r="I57" s="773"/>
      <c r="J57" s="773"/>
    </row>
  </sheetData>
  <mergeCells count="16">
    <mergeCell ref="A57:J57"/>
    <mergeCell ref="A9:A10"/>
    <mergeCell ref="B9:B10"/>
    <mergeCell ref="C9:F9"/>
    <mergeCell ref="G9:J9"/>
    <mergeCell ref="A46:H46"/>
    <mergeCell ref="G47:K47"/>
    <mergeCell ref="G48:K48"/>
    <mergeCell ref="D50:E50"/>
    <mergeCell ref="G51:K51"/>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76"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P57"/>
  <sheetViews>
    <sheetView topLeftCell="A37" zoomScaleSheetLayoutView="90" workbookViewId="0">
      <selection activeCell="D47" sqref="D47:K51"/>
    </sheetView>
  </sheetViews>
  <sheetFormatPr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5.57031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623"/>
      <c r="F1" s="623"/>
      <c r="G1" s="623"/>
      <c r="H1" s="623"/>
      <c r="I1" s="623"/>
      <c r="J1" s="136" t="s">
        <v>354</v>
      </c>
    </row>
    <row r="2" spans="1:16" customFormat="1" ht="15">
      <c r="A2" s="767" t="s">
        <v>0</v>
      </c>
      <c r="B2" s="767"/>
      <c r="C2" s="767"/>
      <c r="D2" s="767"/>
      <c r="E2" s="767"/>
      <c r="F2" s="767"/>
      <c r="G2" s="767"/>
      <c r="H2" s="767"/>
      <c r="I2" s="767"/>
      <c r="J2" s="767"/>
    </row>
    <row r="3" spans="1:16" customFormat="1" ht="20.25">
      <c r="A3" s="664" t="s">
        <v>734</v>
      </c>
      <c r="B3" s="664"/>
      <c r="C3" s="664"/>
      <c r="D3" s="664"/>
      <c r="E3" s="664"/>
      <c r="F3" s="664"/>
      <c r="G3" s="664"/>
      <c r="H3" s="664"/>
      <c r="I3" s="664"/>
      <c r="J3" s="664"/>
    </row>
    <row r="4" spans="1:16" customFormat="1" ht="14.25" customHeight="1"/>
    <row r="5" spans="1:16" ht="31.5" customHeight="1">
      <c r="A5" s="768" t="s">
        <v>797</v>
      </c>
      <c r="B5" s="768"/>
      <c r="C5" s="768"/>
      <c r="D5" s="768"/>
      <c r="E5" s="768"/>
      <c r="F5" s="768"/>
      <c r="G5" s="768"/>
      <c r="H5" s="768"/>
      <c r="I5" s="768"/>
      <c r="J5" s="768"/>
    </row>
    <row r="6" spans="1:16" ht="13.5" customHeight="1">
      <c r="A6" s="1"/>
      <c r="B6" s="1"/>
      <c r="C6" s="1"/>
      <c r="D6" s="1"/>
      <c r="E6" s="1"/>
      <c r="F6" s="1"/>
      <c r="G6" s="1"/>
      <c r="H6" s="1"/>
      <c r="I6" s="1"/>
      <c r="J6" s="1"/>
    </row>
    <row r="7" spans="1:16" ht="0.75" customHeight="1"/>
    <row r="8" spans="1:16">
      <c r="A8" s="666" t="s">
        <v>919</v>
      </c>
      <c r="B8" s="666"/>
      <c r="C8" s="30"/>
      <c r="H8" s="739" t="s">
        <v>1070</v>
      </c>
      <c r="I8" s="739"/>
      <c r="J8" s="739"/>
    </row>
    <row r="9" spans="1:16">
      <c r="A9" s="613" t="s">
        <v>2</v>
      </c>
      <c r="B9" s="613" t="s">
        <v>3</v>
      </c>
      <c r="C9" s="640" t="s">
        <v>793</v>
      </c>
      <c r="D9" s="755"/>
      <c r="E9" s="755"/>
      <c r="F9" s="641"/>
      <c r="G9" s="640" t="s">
        <v>99</v>
      </c>
      <c r="H9" s="755"/>
      <c r="I9" s="755"/>
      <c r="J9" s="641"/>
      <c r="O9" s="21"/>
      <c r="P9" s="21"/>
    </row>
    <row r="10" spans="1:16" ht="40.5" customHeight="1">
      <c r="A10" s="613"/>
      <c r="B10" s="613"/>
      <c r="C10" s="5" t="s">
        <v>176</v>
      </c>
      <c r="D10" s="5" t="s">
        <v>14</v>
      </c>
      <c r="E10" s="260" t="s">
        <v>356</v>
      </c>
      <c r="F10" s="7" t="s">
        <v>193</v>
      </c>
      <c r="G10" s="5" t="s">
        <v>176</v>
      </c>
      <c r="H10" s="25" t="s">
        <v>15</v>
      </c>
      <c r="I10" s="102" t="s">
        <v>704</v>
      </c>
      <c r="J10" s="5" t="s">
        <v>705</v>
      </c>
    </row>
    <row r="11" spans="1:16">
      <c r="A11" s="5">
        <v>1</v>
      </c>
      <c r="B11" s="5">
        <v>2</v>
      </c>
      <c r="C11" s="5">
        <v>3</v>
      </c>
      <c r="D11" s="5">
        <v>4</v>
      </c>
      <c r="E11" s="5">
        <v>5</v>
      </c>
      <c r="F11" s="7">
        <v>6</v>
      </c>
      <c r="G11" s="5">
        <v>7</v>
      </c>
      <c r="H11" s="100">
        <v>8</v>
      </c>
      <c r="I11" s="5">
        <v>9</v>
      </c>
      <c r="J11" s="5">
        <v>10</v>
      </c>
    </row>
    <row r="12" spans="1:16">
      <c r="A12" s="17">
        <v>1</v>
      </c>
      <c r="B12" s="379" t="s">
        <v>887</v>
      </c>
      <c r="C12" s="774" t="s">
        <v>952</v>
      </c>
      <c r="D12" s="775"/>
      <c r="E12" s="775"/>
      <c r="F12" s="775"/>
      <c r="G12" s="775"/>
      <c r="H12" s="775"/>
      <c r="I12" s="775"/>
      <c r="J12" s="776"/>
    </row>
    <row r="13" spans="1:16">
      <c r="A13" s="17">
        <v>2</v>
      </c>
      <c r="B13" s="379" t="s">
        <v>888</v>
      </c>
      <c r="C13" s="777"/>
      <c r="D13" s="778"/>
      <c r="E13" s="778"/>
      <c r="F13" s="778"/>
      <c r="G13" s="778"/>
      <c r="H13" s="778"/>
      <c r="I13" s="778"/>
      <c r="J13" s="779"/>
    </row>
    <row r="14" spans="1:16">
      <c r="A14" s="17">
        <v>3</v>
      </c>
      <c r="B14" s="379" t="s">
        <v>889</v>
      </c>
      <c r="C14" s="777"/>
      <c r="D14" s="778"/>
      <c r="E14" s="778"/>
      <c r="F14" s="778"/>
      <c r="G14" s="778"/>
      <c r="H14" s="778"/>
      <c r="I14" s="778"/>
      <c r="J14" s="779"/>
    </row>
    <row r="15" spans="1:16">
      <c r="A15" s="17">
        <v>4</v>
      </c>
      <c r="B15" s="379" t="s">
        <v>890</v>
      </c>
      <c r="C15" s="777"/>
      <c r="D15" s="778"/>
      <c r="E15" s="778"/>
      <c r="F15" s="778"/>
      <c r="G15" s="778"/>
      <c r="H15" s="778"/>
      <c r="I15" s="778"/>
      <c r="J15" s="779"/>
    </row>
    <row r="16" spans="1:16">
      <c r="A16" s="17">
        <v>5</v>
      </c>
      <c r="B16" s="379" t="s">
        <v>891</v>
      </c>
      <c r="C16" s="777"/>
      <c r="D16" s="778"/>
      <c r="E16" s="778"/>
      <c r="F16" s="778"/>
      <c r="G16" s="778"/>
      <c r="H16" s="778"/>
      <c r="I16" s="778"/>
      <c r="J16" s="779"/>
    </row>
    <row r="17" spans="1:10">
      <c r="A17" s="17">
        <v>6</v>
      </c>
      <c r="B17" s="379" t="s">
        <v>892</v>
      </c>
      <c r="C17" s="777"/>
      <c r="D17" s="778"/>
      <c r="E17" s="778"/>
      <c r="F17" s="778"/>
      <c r="G17" s="778"/>
      <c r="H17" s="778"/>
      <c r="I17" s="778"/>
      <c r="J17" s="779"/>
    </row>
    <row r="18" spans="1:10">
      <c r="A18" s="17">
        <v>7</v>
      </c>
      <c r="B18" s="379" t="s">
        <v>893</v>
      </c>
      <c r="C18" s="777"/>
      <c r="D18" s="778"/>
      <c r="E18" s="778"/>
      <c r="F18" s="778"/>
      <c r="G18" s="778"/>
      <c r="H18" s="778"/>
      <c r="I18" s="778"/>
      <c r="J18" s="779"/>
    </row>
    <row r="19" spans="1:10">
      <c r="A19" s="17">
        <v>8</v>
      </c>
      <c r="B19" s="379" t="s">
        <v>894</v>
      </c>
      <c r="C19" s="777"/>
      <c r="D19" s="778"/>
      <c r="E19" s="778"/>
      <c r="F19" s="778"/>
      <c r="G19" s="778"/>
      <c r="H19" s="778"/>
      <c r="I19" s="778"/>
      <c r="J19" s="779"/>
    </row>
    <row r="20" spans="1:10">
      <c r="A20" s="17">
        <v>9</v>
      </c>
      <c r="B20" s="379" t="s">
        <v>895</v>
      </c>
      <c r="C20" s="777"/>
      <c r="D20" s="778"/>
      <c r="E20" s="778"/>
      <c r="F20" s="778"/>
      <c r="G20" s="778"/>
      <c r="H20" s="778"/>
      <c r="I20" s="778"/>
      <c r="J20" s="779"/>
    </row>
    <row r="21" spans="1:10">
      <c r="A21" s="17">
        <v>10</v>
      </c>
      <c r="B21" s="379" t="s">
        <v>896</v>
      </c>
      <c r="C21" s="777"/>
      <c r="D21" s="778"/>
      <c r="E21" s="778"/>
      <c r="F21" s="778"/>
      <c r="G21" s="778"/>
      <c r="H21" s="778"/>
      <c r="I21" s="778"/>
      <c r="J21" s="779"/>
    </row>
    <row r="22" spans="1:10">
      <c r="A22" s="17">
        <v>11</v>
      </c>
      <c r="B22" s="379" t="s">
        <v>897</v>
      </c>
      <c r="C22" s="777"/>
      <c r="D22" s="778"/>
      <c r="E22" s="778"/>
      <c r="F22" s="778"/>
      <c r="G22" s="778"/>
      <c r="H22" s="778"/>
      <c r="I22" s="778"/>
      <c r="J22" s="779"/>
    </row>
    <row r="23" spans="1:10">
      <c r="A23" s="17">
        <v>12</v>
      </c>
      <c r="B23" s="379" t="s">
        <v>898</v>
      </c>
      <c r="C23" s="777"/>
      <c r="D23" s="778"/>
      <c r="E23" s="778"/>
      <c r="F23" s="778"/>
      <c r="G23" s="778"/>
      <c r="H23" s="778"/>
      <c r="I23" s="778"/>
      <c r="J23" s="779"/>
    </row>
    <row r="24" spans="1:10">
      <c r="A24" s="17">
        <v>13</v>
      </c>
      <c r="B24" s="379" t="s">
        <v>899</v>
      </c>
      <c r="C24" s="777"/>
      <c r="D24" s="778"/>
      <c r="E24" s="778"/>
      <c r="F24" s="778"/>
      <c r="G24" s="778"/>
      <c r="H24" s="778"/>
      <c r="I24" s="778"/>
      <c r="J24" s="779"/>
    </row>
    <row r="25" spans="1:10">
      <c r="A25" s="17">
        <v>14</v>
      </c>
      <c r="B25" s="379" t="s">
        <v>900</v>
      </c>
      <c r="C25" s="777"/>
      <c r="D25" s="778"/>
      <c r="E25" s="778"/>
      <c r="F25" s="778"/>
      <c r="G25" s="778"/>
      <c r="H25" s="778"/>
      <c r="I25" s="778"/>
      <c r="J25" s="779"/>
    </row>
    <row r="26" spans="1:10" s="369" customFormat="1">
      <c r="A26" s="368">
        <v>15</v>
      </c>
      <c r="B26" s="379" t="s">
        <v>901</v>
      </c>
      <c r="C26" s="777"/>
      <c r="D26" s="778"/>
      <c r="E26" s="778"/>
      <c r="F26" s="778"/>
      <c r="G26" s="778"/>
      <c r="H26" s="778"/>
      <c r="I26" s="778"/>
      <c r="J26" s="779"/>
    </row>
    <row r="27" spans="1:10" s="369" customFormat="1">
      <c r="A27" s="368">
        <v>16</v>
      </c>
      <c r="B27" s="379" t="s">
        <v>902</v>
      </c>
      <c r="C27" s="777"/>
      <c r="D27" s="778"/>
      <c r="E27" s="778"/>
      <c r="F27" s="778"/>
      <c r="G27" s="778"/>
      <c r="H27" s="778"/>
      <c r="I27" s="778"/>
      <c r="J27" s="779"/>
    </row>
    <row r="28" spans="1:10" s="369" customFormat="1">
      <c r="A28" s="368">
        <v>17</v>
      </c>
      <c r="B28" s="379" t="s">
        <v>903</v>
      </c>
      <c r="C28" s="777"/>
      <c r="D28" s="778"/>
      <c r="E28" s="778"/>
      <c r="F28" s="778"/>
      <c r="G28" s="778"/>
      <c r="H28" s="778"/>
      <c r="I28" s="778"/>
      <c r="J28" s="779"/>
    </row>
    <row r="29" spans="1:10" s="369" customFormat="1">
      <c r="A29" s="368">
        <v>18</v>
      </c>
      <c r="B29" s="379" t="s">
        <v>904</v>
      </c>
      <c r="C29" s="777"/>
      <c r="D29" s="778"/>
      <c r="E29" s="778"/>
      <c r="F29" s="778"/>
      <c r="G29" s="778"/>
      <c r="H29" s="778"/>
      <c r="I29" s="778"/>
      <c r="J29" s="779"/>
    </row>
    <row r="30" spans="1:10" s="369" customFormat="1">
      <c r="A30" s="368">
        <v>19</v>
      </c>
      <c r="B30" s="379" t="s">
        <v>905</v>
      </c>
      <c r="C30" s="777"/>
      <c r="D30" s="778"/>
      <c r="E30" s="778"/>
      <c r="F30" s="778"/>
      <c r="G30" s="778"/>
      <c r="H30" s="778"/>
      <c r="I30" s="778"/>
      <c r="J30" s="779"/>
    </row>
    <row r="31" spans="1:10" s="369" customFormat="1">
      <c r="A31" s="368">
        <v>20</v>
      </c>
      <c r="B31" s="379" t="s">
        <v>906</v>
      </c>
      <c r="C31" s="777"/>
      <c r="D31" s="778"/>
      <c r="E31" s="778"/>
      <c r="F31" s="778"/>
      <c r="G31" s="778"/>
      <c r="H31" s="778"/>
      <c r="I31" s="778"/>
      <c r="J31" s="779"/>
    </row>
    <row r="32" spans="1:10" s="369" customFormat="1">
      <c r="A32" s="368">
        <v>21</v>
      </c>
      <c r="B32" s="379" t="s">
        <v>907</v>
      </c>
      <c r="C32" s="777"/>
      <c r="D32" s="778"/>
      <c r="E32" s="778"/>
      <c r="F32" s="778"/>
      <c r="G32" s="778"/>
      <c r="H32" s="778"/>
      <c r="I32" s="778"/>
      <c r="J32" s="779"/>
    </row>
    <row r="33" spans="1:11" s="369" customFormat="1">
      <c r="A33" s="368">
        <v>22</v>
      </c>
      <c r="B33" s="379" t="s">
        <v>908</v>
      </c>
      <c r="C33" s="777"/>
      <c r="D33" s="778"/>
      <c r="E33" s="778"/>
      <c r="F33" s="778"/>
      <c r="G33" s="778"/>
      <c r="H33" s="778"/>
      <c r="I33" s="778"/>
      <c r="J33" s="779"/>
    </row>
    <row r="34" spans="1:11" s="369" customFormat="1">
      <c r="A34" s="368">
        <v>23</v>
      </c>
      <c r="B34" s="379" t="s">
        <v>909</v>
      </c>
      <c r="C34" s="777"/>
      <c r="D34" s="778"/>
      <c r="E34" s="778"/>
      <c r="F34" s="778"/>
      <c r="G34" s="778"/>
      <c r="H34" s="778"/>
      <c r="I34" s="778"/>
      <c r="J34" s="779"/>
    </row>
    <row r="35" spans="1:11" s="369" customFormat="1">
      <c r="A35" s="368">
        <v>24</v>
      </c>
      <c r="B35" s="379" t="s">
        <v>910</v>
      </c>
      <c r="C35" s="777"/>
      <c r="D35" s="778"/>
      <c r="E35" s="778"/>
      <c r="F35" s="778"/>
      <c r="G35" s="778"/>
      <c r="H35" s="778"/>
      <c r="I35" s="778"/>
      <c r="J35" s="779"/>
    </row>
    <row r="36" spans="1:11" s="369" customFormat="1">
      <c r="A36" s="368">
        <v>25</v>
      </c>
      <c r="B36" s="379" t="s">
        <v>911</v>
      </c>
      <c r="C36" s="777"/>
      <c r="D36" s="778"/>
      <c r="E36" s="778"/>
      <c r="F36" s="778"/>
      <c r="G36" s="778"/>
      <c r="H36" s="778"/>
      <c r="I36" s="778"/>
      <c r="J36" s="779"/>
    </row>
    <row r="37" spans="1:11" s="369" customFormat="1">
      <c r="A37" s="368">
        <v>26</v>
      </c>
      <c r="B37" s="379" t="s">
        <v>912</v>
      </c>
      <c r="C37" s="777"/>
      <c r="D37" s="778"/>
      <c r="E37" s="778"/>
      <c r="F37" s="778"/>
      <c r="G37" s="778"/>
      <c r="H37" s="778"/>
      <c r="I37" s="778"/>
      <c r="J37" s="779"/>
    </row>
    <row r="38" spans="1:11" s="369" customFormat="1">
      <c r="A38" s="368">
        <v>27</v>
      </c>
      <c r="B38" s="379" t="s">
        <v>913</v>
      </c>
      <c r="C38" s="777"/>
      <c r="D38" s="778"/>
      <c r="E38" s="778"/>
      <c r="F38" s="778"/>
      <c r="G38" s="778"/>
      <c r="H38" s="778"/>
      <c r="I38" s="778"/>
      <c r="J38" s="779"/>
    </row>
    <row r="39" spans="1:11" s="369" customFormat="1">
      <c r="A39" s="368">
        <v>28</v>
      </c>
      <c r="B39" s="379" t="s">
        <v>914</v>
      </c>
      <c r="C39" s="777"/>
      <c r="D39" s="778"/>
      <c r="E39" s="778"/>
      <c r="F39" s="778"/>
      <c r="G39" s="778"/>
      <c r="H39" s="778"/>
      <c r="I39" s="778"/>
      <c r="J39" s="779"/>
    </row>
    <row r="40" spans="1:11">
      <c r="A40" s="368">
        <v>29</v>
      </c>
      <c r="B40" s="379" t="s">
        <v>915</v>
      </c>
      <c r="C40" s="777"/>
      <c r="D40" s="778"/>
      <c r="E40" s="778"/>
      <c r="F40" s="778"/>
      <c r="G40" s="778"/>
      <c r="H40" s="778"/>
      <c r="I40" s="778"/>
      <c r="J40" s="779"/>
    </row>
    <row r="41" spans="1:11">
      <c r="A41" s="368">
        <v>30</v>
      </c>
      <c r="B41" s="379" t="s">
        <v>916</v>
      </c>
      <c r="C41" s="777"/>
      <c r="D41" s="778"/>
      <c r="E41" s="778"/>
      <c r="F41" s="778"/>
      <c r="G41" s="778"/>
      <c r="H41" s="778"/>
      <c r="I41" s="778"/>
      <c r="J41" s="779"/>
    </row>
    <row r="42" spans="1:11" s="369" customFormat="1">
      <c r="A42" s="368">
        <v>31</v>
      </c>
      <c r="B42" s="379" t="s">
        <v>917</v>
      </c>
      <c r="C42" s="777"/>
      <c r="D42" s="778"/>
      <c r="E42" s="778"/>
      <c r="F42" s="778"/>
      <c r="G42" s="778"/>
      <c r="H42" s="778"/>
      <c r="I42" s="778"/>
      <c r="J42" s="779"/>
    </row>
    <row r="43" spans="1:11" s="369" customFormat="1">
      <c r="A43" s="368">
        <v>32</v>
      </c>
      <c r="B43" s="379" t="s">
        <v>918</v>
      </c>
      <c r="C43" s="777"/>
      <c r="D43" s="778"/>
      <c r="E43" s="778"/>
      <c r="F43" s="778"/>
      <c r="G43" s="778"/>
      <c r="H43" s="778"/>
      <c r="I43" s="778"/>
      <c r="J43" s="779"/>
    </row>
    <row r="44" spans="1:11">
      <c r="A44" s="3"/>
      <c r="B44" s="380" t="s">
        <v>86</v>
      </c>
      <c r="C44" s="780"/>
      <c r="D44" s="781"/>
      <c r="E44" s="781"/>
      <c r="F44" s="781"/>
      <c r="G44" s="781"/>
      <c r="H44" s="781"/>
      <c r="I44" s="781"/>
      <c r="J44" s="782"/>
    </row>
    <row r="45" spans="1:11">
      <c r="A45" s="11"/>
      <c r="B45" s="29"/>
      <c r="C45" s="29"/>
      <c r="D45" s="21"/>
      <c r="E45" s="21"/>
      <c r="F45" s="21"/>
      <c r="G45" s="21"/>
      <c r="H45" s="21"/>
      <c r="I45" s="21"/>
      <c r="J45" s="21"/>
    </row>
    <row r="46" spans="1:11">
      <c r="A46" s="772" t="s">
        <v>706</v>
      </c>
      <c r="B46" s="772"/>
      <c r="C46" s="772"/>
      <c r="D46" s="772"/>
      <c r="E46" s="772"/>
      <c r="F46" s="772"/>
      <c r="G46" s="772"/>
      <c r="H46" s="772"/>
      <c r="I46" s="21"/>
      <c r="J46" s="21"/>
    </row>
    <row r="47" spans="1:11">
      <c r="A47" s="11"/>
      <c r="B47" s="29"/>
      <c r="C47" s="29"/>
      <c r="D47" s="14"/>
      <c r="E47" s="14"/>
      <c r="F47" s="14"/>
      <c r="G47" s="623" t="s">
        <v>1079</v>
      </c>
      <c r="H47" s="623"/>
      <c r="I47" s="623"/>
      <c r="J47" s="623"/>
      <c r="K47" s="623"/>
    </row>
    <row r="48" spans="1:11" ht="15.75" customHeight="1">
      <c r="A48" s="14" t="s">
        <v>12</v>
      </c>
      <c r="B48" s="14"/>
      <c r="C48" s="14"/>
      <c r="D48" s="578"/>
      <c r="E48" s="578"/>
      <c r="F48" s="578"/>
      <c r="G48" s="675" t="s">
        <v>1058</v>
      </c>
      <c r="H48" s="675"/>
      <c r="I48" s="675"/>
      <c r="J48" s="675"/>
      <c r="K48" s="675"/>
    </row>
    <row r="49" spans="1:11" ht="12.75" customHeight="1">
      <c r="A49" s="435"/>
      <c r="B49" s="435"/>
      <c r="C49" s="435"/>
      <c r="D49" s="435"/>
      <c r="E49" s="435"/>
      <c r="F49" s="435"/>
      <c r="G49" s="435"/>
      <c r="H49" s="435"/>
      <c r="I49" s="435"/>
      <c r="J49" s="578"/>
      <c r="K49" s="578"/>
    </row>
    <row r="50" spans="1:11" ht="12.75" customHeight="1">
      <c r="A50" s="435"/>
      <c r="B50" s="435"/>
      <c r="C50" s="435"/>
      <c r="D50" s="624" t="s">
        <v>1081</v>
      </c>
      <c r="E50" s="624"/>
      <c r="F50" s="435"/>
      <c r="G50" s="435"/>
      <c r="H50" s="435"/>
      <c r="I50" s="435"/>
      <c r="J50" s="435"/>
      <c r="K50" s="435"/>
    </row>
    <row r="51" spans="1:11">
      <c r="A51" s="14"/>
      <c r="B51" s="14"/>
      <c r="C51" s="14"/>
      <c r="D51" s="14"/>
      <c r="E51" s="14"/>
      <c r="F51" s="34"/>
      <c r="G51" s="623" t="s">
        <v>1080</v>
      </c>
      <c r="H51" s="623"/>
      <c r="I51" s="623"/>
      <c r="J51" s="623"/>
      <c r="K51" s="623"/>
    </row>
    <row r="52" spans="1:11">
      <c r="A52" s="578"/>
      <c r="B52" s="578"/>
      <c r="C52" s="578"/>
      <c r="D52" s="578"/>
      <c r="E52" s="578"/>
      <c r="F52" s="578"/>
      <c r="G52" s="578"/>
      <c r="H52" s="578"/>
      <c r="I52" s="578"/>
      <c r="J52" s="578"/>
      <c r="K52" s="578"/>
    </row>
    <row r="55" spans="1:11">
      <c r="A55" s="773"/>
      <c r="B55" s="773"/>
      <c r="C55" s="773"/>
      <c r="D55" s="773"/>
      <c r="E55" s="773"/>
      <c r="F55" s="773"/>
      <c r="G55" s="773"/>
      <c r="H55" s="773"/>
      <c r="I55" s="773"/>
      <c r="J55" s="773"/>
    </row>
    <row r="57" spans="1:11">
      <c r="A57" s="773"/>
      <c r="B57" s="773"/>
      <c r="C57" s="773"/>
      <c r="D57" s="773"/>
      <c r="E57" s="773"/>
      <c r="F57" s="773"/>
      <c r="G57" s="773"/>
      <c r="H57" s="773"/>
      <c r="I57" s="773"/>
      <c r="J57" s="773"/>
    </row>
  </sheetData>
  <mergeCells count="18">
    <mergeCell ref="E1:I1"/>
    <mergeCell ref="A2:J2"/>
    <mergeCell ref="A3:J3"/>
    <mergeCell ref="A5:J5"/>
    <mergeCell ref="A8:B8"/>
    <mergeCell ref="H8:J8"/>
    <mergeCell ref="A55:J55"/>
    <mergeCell ref="A57:J57"/>
    <mergeCell ref="A9:A10"/>
    <mergeCell ref="B9:B10"/>
    <mergeCell ref="C9:F9"/>
    <mergeCell ref="G9:J9"/>
    <mergeCell ref="A46:H46"/>
    <mergeCell ref="C12:J44"/>
    <mergeCell ref="G47:K47"/>
    <mergeCell ref="G48:K48"/>
    <mergeCell ref="D50:E50"/>
    <mergeCell ref="G51:K51"/>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P57"/>
  <sheetViews>
    <sheetView zoomScaleSheetLayoutView="78" workbookViewId="0">
      <selection activeCell="D47" sqref="D47:K51"/>
    </sheetView>
  </sheetViews>
  <sheetFormatPr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623"/>
      <c r="F1" s="623"/>
      <c r="G1" s="623"/>
      <c r="H1" s="623"/>
      <c r="I1" s="623"/>
      <c r="J1" s="136" t="s">
        <v>424</v>
      </c>
    </row>
    <row r="2" spans="1:16" customFormat="1" ht="15">
      <c r="A2" s="767" t="s">
        <v>0</v>
      </c>
      <c r="B2" s="767"/>
      <c r="C2" s="767"/>
      <c r="D2" s="767"/>
      <c r="E2" s="767"/>
      <c r="F2" s="767"/>
      <c r="G2" s="767"/>
      <c r="H2" s="767"/>
      <c r="I2" s="767"/>
      <c r="J2" s="767"/>
    </row>
    <row r="3" spans="1:16" customFormat="1" ht="20.25">
      <c r="A3" s="664" t="s">
        <v>734</v>
      </c>
      <c r="B3" s="664"/>
      <c r="C3" s="664"/>
      <c r="D3" s="664"/>
      <c r="E3" s="664"/>
      <c r="F3" s="664"/>
      <c r="G3" s="664"/>
      <c r="H3" s="664"/>
      <c r="I3" s="664"/>
      <c r="J3" s="664"/>
    </row>
    <row r="4" spans="1:16" customFormat="1" ht="14.25" customHeight="1"/>
    <row r="5" spans="1:16" ht="31.5" customHeight="1">
      <c r="A5" s="768" t="s">
        <v>798</v>
      </c>
      <c r="B5" s="768"/>
      <c r="C5" s="768"/>
      <c r="D5" s="768"/>
      <c r="E5" s="768"/>
      <c r="F5" s="768"/>
      <c r="G5" s="768"/>
      <c r="H5" s="768"/>
      <c r="I5" s="768"/>
      <c r="J5" s="768"/>
    </row>
    <row r="6" spans="1:16" ht="13.5" customHeight="1">
      <c r="A6" s="1"/>
      <c r="B6" s="1"/>
      <c r="C6" s="1"/>
      <c r="D6" s="1"/>
      <c r="E6" s="1"/>
      <c r="F6" s="1"/>
      <c r="G6" s="1"/>
      <c r="H6" s="1"/>
      <c r="I6" s="1"/>
      <c r="J6" s="1"/>
    </row>
    <row r="7" spans="1:16" ht="0.75" customHeight="1"/>
    <row r="8" spans="1:16">
      <c r="A8" s="666" t="s">
        <v>919</v>
      </c>
      <c r="B8" s="666"/>
      <c r="C8" s="30"/>
      <c r="H8" s="739" t="s">
        <v>1070</v>
      </c>
      <c r="I8" s="739"/>
      <c r="J8" s="739"/>
    </row>
    <row r="9" spans="1:16">
      <c r="A9" s="613" t="s">
        <v>2</v>
      </c>
      <c r="B9" s="613" t="s">
        <v>3</v>
      </c>
      <c r="C9" s="640" t="s">
        <v>793</v>
      </c>
      <c r="D9" s="755"/>
      <c r="E9" s="755"/>
      <c r="F9" s="641"/>
      <c r="G9" s="640" t="s">
        <v>99</v>
      </c>
      <c r="H9" s="755"/>
      <c r="I9" s="755"/>
      <c r="J9" s="641"/>
      <c r="O9" s="21"/>
      <c r="P9" s="21"/>
    </row>
    <row r="10" spans="1:16" ht="53.25" customHeight="1">
      <c r="A10" s="613"/>
      <c r="B10" s="613"/>
      <c r="C10" s="5" t="s">
        <v>176</v>
      </c>
      <c r="D10" s="5" t="s">
        <v>14</v>
      </c>
      <c r="E10" s="260" t="s">
        <v>357</v>
      </c>
      <c r="F10" s="7" t="s">
        <v>193</v>
      </c>
      <c r="G10" s="5" t="s">
        <v>176</v>
      </c>
      <c r="H10" s="25" t="s">
        <v>15</v>
      </c>
      <c r="I10" s="102" t="s">
        <v>704</v>
      </c>
      <c r="J10" s="5" t="s">
        <v>705</v>
      </c>
    </row>
    <row r="11" spans="1:16">
      <c r="A11" s="5">
        <v>1</v>
      </c>
      <c r="B11" s="5">
        <v>2</v>
      </c>
      <c r="C11" s="5">
        <v>3</v>
      </c>
      <c r="D11" s="5">
        <v>4</v>
      </c>
      <c r="E11" s="5">
        <v>5</v>
      </c>
      <c r="F11" s="7">
        <v>6</v>
      </c>
      <c r="G11" s="5">
        <v>7</v>
      </c>
      <c r="H11" s="100">
        <v>8</v>
      </c>
      <c r="I11" s="5">
        <v>9</v>
      </c>
      <c r="J11" s="5">
        <v>10</v>
      </c>
    </row>
    <row r="12" spans="1:16">
      <c r="A12" s="17">
        <v>1</v>
      </c>
      <c r="B12" s="379" t="s">
        <v>887</v>
      </c>
      <c r="C12" s="774" t="s">
        <v>953</v>
      </c>
      <c r="D12" s="775"/>
      <c r="E12" s="775"/>
      <c r="F12" s="775"/>
      <c r="G12" s="775"/>
      <c r="H12" s="775"/>
      <c r="I12" s="775"/>
      <c r="J12" s="776"/>
    </row>
    <row r="13" spans="1:16">
      <c r="A13" s="17">
        <v>2</v>
      </c>
      <c r="B13" s="379" t="s">
        <v>888</v>
      </c>
      <c r="C13" s="777"/>
      <c r="D13" s="778"/>
      <c r="E13" s="778"/>
      <c r="F13" s="778"/>
      <c r="G13" s="778"/>
      <c r="H13" s="778"/>
      <c r="I13" s="778"/>
      <c r="J13" s="779"/>
    </row>
    <row r="14" spans="1:16">
      <c r="A14" s="17">
        <v>3</v>
      </c>
      <c r="B14" s="379" t="s">
        <v>889</v>
      </c>
      <c r="C14" s="777"/>
      <c r="D14" s="778"/>
      <c r="E14" s="778"/>
      <c r="F14" s="778"/>
      <c r="G14" s="778"/>
      <c r="H14" s="778"/>
      <c r="I14" s="778"/>
      <c r="J14" s="779"/>
    </row>
    <row r="15" spans="1:16">
      <c r="A15" s="17">
        <v>4</v>
      </c>
      <c r="B15" s="379" t="s">
        <v>890</v>
      </c>
      <c r="C15" s="777"/>
      <c r="D15" s="778"/>
      <c r="E15" s="778"/>
      <c r="F15" s="778"/>
      <c r="G15" s="778"/>
      <c r="H15" s="778"/>
      <c r="I15" s="778"/>
      <c r="J15" s="779"/>
    </row>
    <row r="16" spans="1:16">
      <c r="A16" s="17">
        <v>5</v>
      </c>
      <c r="B16" s="379" t="s">
        <v>891</v>
      </c>
      <c r="C16" s="777"/>
      <c r="D16" s="778"/>
      <c r="E16" s="778"/>
      <c r="F16" s="778"/>
      <c r="G16" s="778"/>
      <c r="H16" s="778"/>
      <c r="I16" s="778"/>
      <c r="J16" s="779"/>
    </row>
    <row r="17" spans="1:10">
      <c r="A17" s="17">
        <v>6</v>
      </c>
      <c r="B17" s="379" t="s">
        <v>892</v>
      </c>
      <c r="C17" s="777"/>
      <c r="D17" s="778"/>
      <c r="E17" s="778"/>
      <c r="F17" s="778"/>
      <c r="G17" s="778"/>
      <c r="H17" s="778"/>
      <c r="I17" s="778"/>
      <c r="J17" s="779"/>
    </row>
    <row r="18" spans="1:10">
      <c r="A18" s="17">
        <v>7</v>
      </c>
      <c r="B18" s="379" t="s">
        <v>893</v>
      </c>
      <c r="C18" s="777"/>
      <c r="D18" s="778"/>
      <c r="E18" s="778"/>
      <c r="F18" s="778"/>
      <c r="G18" s="778"/>
      <c r="H18" s="778"/>
      <c r="I18" s="778"/>
      <c r="J18" s="779"/>
    </row>
    <row r="19" spans="1:10">
      <c r="A19" s="17">
        <v>8</v>
      </c>
      <c r="B19" s="379" t="s">
        <v>894</v>
      </c>
      <c r="C19" s="777"/>
      <c r="D19" s="778"/>
      <c r="E19" s="778"/>
      <c r="F19" s="778"/>
      <c r="G19" s="778"/>
      <c r="H19" s="778"/>
      <c r="I19" s="778"/>
      <c r="J19" s="779"/>
    </row>
    <row r="20" spans="1:10">
      <c r="A20" s="17">
        <v>9</v>
      </c>
      <c r="B20" s="379" t="s">
        <v>895</v>
      </c>
      <c r="C20" s="777"/>
      <c r="D20" s="778"/>
      <c r="E20" s="778"/>
      <c r="F20" s="778"/>
      <c r="G20" s="778"/>
      <c r="H20" s="778"/>
      <c r="I20" s="778"/>
      <c r="J20" s="779"/>
    </row>
    <row r="21" spans="1:10">
      <c r="A21" s="17">
        <v>10</v>
      </c>
      <c r="B21" s="379" t="s">
        <v>896</v>
      </c>
      <c r="C21" s="777"/>
      <c r="D21" s="778"/>
      <c r="E21" s="778"/>
      <c r="F21" s="778"/>
      <c r="G21" s="778"/>
      <c r="H21" s="778"/>
      <c r="I21" s="778"/>
      <c r="J21" s="779"/>
    </row>
    <row r="22" spans="1:10">
      <c r="A22" s="17">
        <v>11</v>
      </c>
      <c r="B22" s="379" t="s">
        <v>897</v>
      </c>
      <c r="C22" s="777"/>
      <c r="D22" s="778"/>
      <c r="E22" s="778"/>
      <c r="F22" s="778"/>
      <c r="G22" s="778"/>
      <c r="H22" s="778"/>
      <c r="I22" s="778"/>
      <c r="J22" s="779"/>
    </row>
    <row r="23" spans="1:10">
      <c r="A23" s="17">
        <v>12</v>
      </c>
      <c r="B23" s="379" t="s">
        <v>898</v>
      </c>
      <c r="C23" s="777"/>
      <c r="D23" s="778"/>
      <c r="E23" s="778"/>
      <c r="F23" s="778"/>
      <c r="G23" s="778"/>
      <c r="H23" s="778"/>
      <c r="I23" s="778"/>
      <c r="J23" s="779"/>
    </row>
    <row r="24" spans="1:10">
      <c r="A24" s="17">
        <v>13</v>
      </c>
      <c r="B24" s="379" t="s">
        <v>899</v>
      </c>
      <c r="C24" s="777"/>
      <c r="D24" s="778"/>
      <c r="E24" s="778"/>
      <c r="F24" s="778"/>
      <c r="G24" s="778"/>
      <c r="H24" s="778"/>
      <c r="I24" s="778"/>
      <c r="J24" s="779"/>
    </row>
    <row r="25" spans="1:10">
      <c r="A25" s="17">
        <v>14</v>
      </c>
      <c r="B25" s="379" t="s">
        <v>900</v>
      </c>
      <c r="C25" s="777"/>
      <c r="D25" s="778"/>
      <c r="E25" s="778"/>
      <c r="F25" s="778"/>
      <c r="G25" s="778"/>
      <c r="H25" s="778"/>
      <c r="I25" s="778"/>
      <c r="J25" s="779"/>
    </row>
    <row r="26" spans="1:10" s="369" customFormat="1">
      <c r="A26" s="368">
        <v>15</v>
      </c>
      <c r="B26" s="379" t="s">
        <v>901</v>
      </c>
      <c r="C26" s="777"/>
      <c r="D26" s="778"/>
      <c r="E26" s="778"/>
      <c r="F26" s="778"/>
      <c r="G26" s="778"/>
      <c r="H26" s="778"/>
      <c r="I26" s="778"/>
      <c r="J26" s="779"/>
    </row>
    <row r="27" spans="1:10" s="369" customFormat="1">
      <c r="A27" s="368">
        <v>16</v>
      </c>
      <c r="B27" s="379" t="s">
        <v>902</v>
      </c>
      <c r="C27" s="777"/>
      <c r="D27" s="778"/>
      <c r="E27" s="778"/>
      <c r="F27" s="778"/>
      <c r="G27" s="778"/>
      <c r="H27" s="778"/>
      <c r="I27" s="778"/>
      <c r="J27" s="779"/>
    </row>
    <row r="28" spans="1:10" s="369" customFormat="1">
      <c r="A28" s="368">
        <v>17</v>
      </c>
      <c r="B28" s="379" t="s">
        <v>903</v>
      </c>
      <c r="C28" s="777"/>
      <c r="D28" s="778"/>
      <c r="E28" s="778"/>
      <c r="F28" s="778"/>
      <c r="G28" s="778"/>
      <c r="H28" s="778"/>
      <c r="I28" s="778"/>
      <c r="J28" s="779"/>
    </row>
    <row r="29" spans="1:10" s="369" customFormat="1">
      <c r="A29" s="368">
        <v>18</v>
      </c>
      <c r="B29" s="379" t="s">
        <v>904</v>
      </c>
      <c r="C29" s="777"/>
      <c r="D29" s="778"/>
      <c r="E29" s="778"/>
      <c r="F29" s="778"/>
      <c r="G29" s="778"/>
      <c r="H29" s="778"/>
      <c r="I29" s="778"/>
      <c r="J29" s="779"/>
    </row>
    <row r="30" spans="1:10" s="369" customFormat="1">
      <c r="A30" s="368">
        <v>19</v>
      </c>
      <c r="B30" s="379" t="s">
        <v>905</v>
      </c>
      <c r="C30" s="777"/>
      <c r="D30" s="778"/>
      <c r="E30" s="778"/>
      <c r="F30" s="778"/>
      <c r="G30" s="778"/>
      <c r="H30" s="778"/>
      <c r="I30" s="778"/>
      <c r="J30" s="779"/>
    </row>
    <row r="31" spans="1:10" s="369" customFormat="1">
      <c r="A31" s="368">
        <v>20</v>
      </c>
      <c r="B31" s="379" t="s">
        <v>906</v>
      </c>
      <c r="C31" s="777"/>
      <c r="D31" s="778"/>
      <c r="E31" s="778"/>
      <c r="F31" s="778"/>
      <c r="G31" s="778"/>
      <c r="H31" s="778"/>
      <c r="I31" s="778"/>
      <c r="J31" s="779"/>
    </row>
    <row r="32" spans="1:10" s="369" customFormat="1">
      <c r="A32" s="368">
        <v>21</v>
      </c>
      <c r="B32" s="379" t="s">
        <v>907</v>
      </c>
      <c r="C32" s="777"/>
      <c r="D32" s="778"/>
      <c r="E32" s="778"/>
      <c r="F32" s="778"/>
      <c r="G32" s="778"/>
      <c r="H32" s="778"/>
      <c r="I32" s="778"/>
      <c r="J32" s="779"/>
    </row>
    <row r="33" spans="1:11" s="369" customFormat="1">
      <c r="A33" s="368">
        <v>22</v>
      </c>
      <c r="B33" s="379" t="s">
        <v>908</v>
      </c>
      <c r="C33" s="777"/>
      <c r="D33" s="778"/>
      <c r="E33" s="778"/>
      <c r="F33" s="778"/>
      <c r="G33" s="778"/>
      <c r="H33" s="778"/>
      <c r="I33" s="778"/>
      <c r="J33" s="779"/>
    </row>
    <row r="34" spans="1:11" s="369" customFormat="1">
      <c r="A34" s="368">
        <v>23</v>
      </c>
      <c r="B34" s="379" t="s">
        <v>909</v>
      </c>
      <c r="C34" s="777"/>
      <c r="D34" s="778"/>
      <c r="E34" s="778"/>
      <c r="F34" s="778"/>
      <c r="G34" s="778"/>
      <c r="H34" s="778"/>
      <c r="I34" s="778"/>
      <c r="J34" s="779"/>
    </row>
    <row r="35" spans="1:11" s="369" customFormat="1">
      <c r="A35" s="368">
        <v>24</v>
      </c>
      <c r="B35" s="379" t="s">
        <v>910</v>
      </c>
      <c r="C35" s="777"/>
      <c r="D35" s="778"/>
      <c r="E35" s="778"/>
      <c r="F35" s="778"/>
      <c r="G35" s="778"/>
      <c r="H35" s="778"/>
      <c r="I35" s="778"/>
      <c r="J35" s="779"/>
    </row>
    <row r="36" spans="1:11" s="369" customFormat="1">
      <c r="A36" s="368">
        <v>25</v>
      </c>
      <c r="B36" s="379" t="s">
        <v>911</v>
      </c>
      <c r="C36" s="777"/>
      <c r="D36" s="778"/>
      <c r="E36" s="778"/>
      <c r="F36" s="778"/>
      <c r="G36" s="778"/>
      <c r="H36" s="778"/>
      <c r="I36" s="778"/>
      <c r="J36" s="779"/>
    </row>
    <row r="37" spans="1:11" s="369" customFormat="1">
      <c r="A37" s="368">
        <v>26</v>
      </c>
      <c r="B37" s="379" t="s">
        <v>912</v>
      </c>
      <c r="C37" s="777"/>
      <c r="D37" s="778"/>
      <c r="E37" s="778"/>
      <c r="F37" s="778"/>
      <c r="G37" s="778"/>
      <c r="H37" s="778"/>
      <c r="I37" s="778"/>
      <c r="J37" s="779"/>
    </row>
    <row r="38" spans="1:11" s="369" customFormat="1">
      <c r="A38" s="368">
        <v>27</v>
      </c>
      <c r="B38" s="379" t="s">
        <v>913</v>
      </c>
      <c r="C38" s="777"/>
      <c r="D38" s="778"/>
      <c r="E38" s="778"/>
      <c r="F38" s="778"/>
      <c r="G38" s="778"/>
      <c r="H38" s="778"/>
      <c r="I38" s="778"/>
      <c r="J38" s="779"/>
    </row>
    <row r="39" spans="1:11" s="369" customFormat="1">
      <c r="A39" s="368">
        <v>28</v>
      </c>
      <c r="B39" s="379" t="s">
        <v>914</v>
      </c>
      <c r="C39" s="777"/>
      <c r="D39" s="778"/>
      <c r="E39" s="778"/>
      <c r="F39" s="778"/>
      <c r="G39" s="778"/>
      <c r="H39" s="778"/>
      <c r="I39" s="778"/>
      <c r="J39" s="779"/>
    </row>
    <row r="40" spans="1:11" s="369" customFormat="1">
      <c r="A40" s="368">
        <v>29</v>
      </c>
      <c r="B40" s="379" t="s">
        <v>915</v>
      </c>
      <c r="C40" s="777"/>
      <c r="D40" s="778"/>
      <c r="E40" s="778"/>
      <c r="F40" s="778"/>
      <c r="G40" s="778"/>
      <c r="H40" s="778"/>
      <c r="I40" s="778"/>
      <c r="J40" s="779"/>
    </row>
    <row r="41" spans="1:11" s="369" customFormat="1">
      <c r="A41" s="368">
        <v>30</v>
      </c>
      <c r="B41" s="379" t="s">
        <v>916</v>
      </c>
      <c r="C41" s="777"/>
      <c r="D41" s="778"/>
      <c r="E41" s="778"/>
      <c r="F41" s="778"/>
      <c r="G41" s="778"/>
      <c r="H41" s="778"/>
      <c r="I41" s="778"/>
      <c r="J41" s="779"/>
    </row>
    <row r="42" spans="1:11">
      <c r="A42" s="368">
        <v>31</v>
      </c>
      <c r="B42" s="379" t="s">
        <v>917</v>
      </c>
      <c r="C42" s="777"/>
      <c r="D42" s="778"/>
      <c r="E42" s="778"/>
      <c r="F42" s="778"/>
      <c r="G42" s="778"/>
      <c r="H42" s="778"/>
      <c r="I42" s="778"/>
      <c r="J42" s="779"/>
    </row>
    <row r="43" spans="1:11">
      <c r="A43" s="368">
        <v>32</v>
      </c>
      <c r="B43" s="379" t="s">
        <v>918</v>
      </c>
      <c r="C43" s="777"/>
      <c r="D43" s="778"/>
      <c r="E43" s="778"/>
      <c r="F43" s="778"/>
      <c r="G43" s="778"/>
      <c r="H43" s="778"/>
      <c r="I43" s="778"/>
      <c r="J43" s="779"/>
    </row>
    <row r="44" spans="1:11">
      <c r="A44" s="3"/>
      <c r="B44" s="380" t="s">
        <v>86</v>
      </c>
      <c r="C44" s="780"/>
      <c r="D44" s="781"/>
      <c r="E44" s="781"/>
      <c r="F44" s="781"/>
      <c r="G44" s="781"/>
      <c r="H44" s="781"/>
      <c r="I44" s="781"/>
      <c r="J44" s="782"/>
    </row>
    <row r="45" spans="1:11">
      <c r="A45" s="11"/>
      <c r="B45" s="29"/>
      <c r="C45" s="29"/>
      <c r="D45" s="21"/>
      <c r="E45" s="21"/>
      <c r="F45" s="21"/>
      <c r="G45" s="21"/>
      <c r="H45" s="21"/>
      <c r="I45" s="21"/>
      <c r="J45" s="21"/>
    </row>
    <row r="46" spans="1:11">
      <c r="A46" s="772" t="s">
        <v>706</v>
      </c>
      <c r="B46" s="772"/>
      <c r="C46" s="772"/>
      <c r="D46" s="772"/>
      <c r="E46" s="772"/>
      <c r="F46" s="772"/>
      <c r="G46" s="772"/>
      <c r="H46" s="772"/>
      <c r="I46" s="21"/>
      <c r="J46" s="21"/>
    </row>
    <row r="47" spans="1:11">
      <c r="A47" s="11"/>
      <c r="B47" s="29"/>
      <c r="C47" s="29"/>
      <c r="D47" s="14"/>
      <c r="E47" s="14"/>
      <c r="F47" s="14"/>
      <c r="G47" s="623" t="s">
        <v>1079</v>
      </c>
      <c r="H47" s="623"/>
      <c r="I47" s="623"/>
      <c r="J47" s="623"/>
      <c r="K47" s="623"/>
    </row>
    <row r="48" spans="1:11" ht="15.75" customHeight="1">
      <c r="A48" s="14" t="s">
        <v>12</v>
      </c>
      <c r="B48" s="14"/>
      <c r="C48" s="14"/>
      <c r="D48" s="578"/>
      <c r="E48" s="578"/>
      <c r="F48" s="578"/>
      <c r="G48" s="675" t="s">
        <v>1058</v>
      </c>
      <c r="H48" s="675"/>
      <c r="I48" s="675"/>
      <c r="J48" s="675"/>
      <c r="K48" s="675"/>
    </row>
    <row r="49" spans="1:11" ht="12.75" customHeight="1">
      <c r="A49" s="435"/>
      <c r="B49" s="435"/>
      <c r="C49" s="435"/>
      <c r="D49" s="435"/>
      <c r="E49" s="435"/>
      <c r="F49" s="435"/>
      <c r="G49" s="435"/>
      <c r="H49" s="435"/>
      <c r="I49" s="435"/>
      <c r="J49" s="578"/>
      <c r="K49" s="578"/>
    </row>
    <row r="50" spans="1:11" ht="12.75" customHeight="1">
      <c r="A50" s="435"/>
      <c r="B50" s="435"/>
      <c r="C50" s="435"/>
      <c r="D50" s="624" t="s">
        <v>1081</v>
      </c>
      <c r="E50" s="624"/>
      <c r="F50" s="435"/>
      <c r="G50" s="435"/>
      <c r="H50" s="435"/>
      <c r="I50" s="435"/>
      <c r="J50" s="435"/>
      <c r="K50" s="435"/>
    </row>
    <row r="51" spans="1:11">
      <c r="A51" s="14"/>
      <c r="B51" s="14"/>
      <c r="C51" s="14"/>
      <c r="D51" s="14"/>
      <c r="E51" s="14"/>
      <c r="F51" s="34"/>
      <c r="G51" s="623" t="s">
        <v>1080</v>
      </c>
      <c r="H51" s="623"/>
      <c r="I51" s="623"/>
      <c r="J51" s="623"/>
      <c r="K51" s="623"/>
    </row>
    <row r="52" spans="1:11">
      <c r="A52" s="578"/>
      <c r="B52" s="578"/>
      <c r="C52" s="578"/>
      <c r="D52" s="578"/>
      <c r="E52" s="578"/>
      <c r="F52" s="578"/>
      <c r="G52" s="578"/>
      <c r="H52" s="578"/>
      <c r="I52" s="578"/>
      <c r="J52" s="578"/>
      <c r="K52" s="578"/>
    </row>
    <row r="53" spans="1:11">
      <c r="A53" s="578"/>
      <c r="B53" s="578"/>
      <c r="C53" s="578"/>
      <c r="D53" s="578"/>
      <c r="E53" s="578"/>
      <c r="F53" s="578"/>
      <c r="G53" s="578"/>
      <c r="H53" s="578"/>
      <c r="I53" s="578"/>
      <c r="J53" s="578"/>
      <c r="K53" s="578"/>
    </row>
    <row r="55" spans="1:11">
      <c r="A55" s="773"/>
      <c r="B55" s="773"/>
      <c r="C55" s="773"/>
      <c r="D55" s="773"/>
      <c r="E55" s="773"/>
      <c r="F55" s="773"/>
      <c r="G55" s="773"/>
      <c r="H55" s="773"/>
      <c r="I55" s="773"/>
      <c r="J55" s="773"/>
    </row>
    <row r="57" spans="1:11">
      <c r="A57" s="773"/>
      <c r="B57" s="773"/>
      <c r="C57" s="773"/>
      <c r="D57" s="773"/>
      <c r="E57" s="773"/>
      <c r="F57" s="773"/>
      <c r="G57" s="773"/>
      <c r="H57" s="773"/>
      <c r="I57" s="773"/>
      <c r="J57" s="773"/>
    </row>
  </sheetData>
  <mergeCells count="18">
    <mergeCell ref="E1:I1"/>
    <mergeCell ref="A2:J2"/>
    <mergeCell ref="A3:J3"/>
    <mergeCell ref="A5:J5"/>
    <mergeCell ref="A8:B8"/>
    <mergeCell ref="H8:J8"/>
    <mergeCell ref="A55:J55"/>
    <mergeCell ref="A57:J57"/>
    <mergeCell ref="A9:A10"/>
    <mergeCell ref="B9:B10"/>
    <mergeCell ref="C9:F9"/>
    <mergeCell ref="G9:J9"/>
    <mergeCell ref="A46:H46"/>
    <mergeCell ref="C12:J44"/>
    <mergeCell ref="G47:K47"/>
    <mergeCell ref="G48:K48"/>
    <mergeCell ref="D50:E50"/>
    <mergeCell ref="G51:K51"/>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69"/>
  <sheetViews>
    <sheetView zoomScaleSheetLayoutView="120" workbookViewId="0">
      <selection activeCell="F16" sqref="F16"/>
    </sheetView>
  </sheetViews>
  <sheetFormatPr defaultRowHeight="12.75"/>
  <cols>
    <col min="1" max="1" width="8.7109375" customWidth="1"/>
    <col min="2" max="2" width="11.7109375" customWidth="1"/>
    <col min="3" max="3" width="114.5703125" customWidth="1"/>
  </cols>
  <sheetData>
    <row r="1" spans="1:7" ht="21.75" customHeight="1">
      <c r="A1" s="609" t="s">
        <v>543</v>
      </c>
      <c r="B1" s="609"/>
      <c r="C1" s="609"/>
      <c r="D1" s="609"/>
      <c r="E1" s="305"/>
      <c r="F1" s="305"/>
      <c r="G1" s="305"/>
    </row>
    <row r="2" spans="1:7">
      <c r="A2" s="3" t="s">
        <v>71</v>
      </c>
      <c r="B2" s="3" t="s">
        <v>544</v>
      </c>
      <c r="C2" s="3" t="s">
        <v>545</v>
      </c>
    </row>
    <row r="3" spans="1:7">
      <c r="A3" s="8">
        <v>1</v>
      </c>
      <c r="B3" s="364" t="s">
        <v>546</v>
      </c>
      <c r="C3" s="364" t="s">
        <v>754</v>
      </c>
    </row>
    <row r="4" spans="1:7">
      <c r="A4" s="8">
        <v>2</v>
      </c>
      <c r="B4" s="364" t="s">
        <v>547</v>
      </c>
      <c r="C4" s="364" t="s">
        <v>755</v>
      </c>
    </row>
    <row r="5" spans="1:7">
      <c r="A5" s="8">
        <v>3</v>
      </c>
      <c r="B5" s="364" t="s">
        <v>548</v>
      </c>
      <c r="C5" s="364" t="s">
        <v>756</v>
      </c>
    </row>
    <row r="6" spans="1:7">
      <c r="A6" s="8">
        <v>4</v>
      </c>
      <c r="B6" s="364" t="s">
        <v>885</v>
      </c>
      <c r="C6" s="364" t="s">
        <v>886</v>
      </c>
    </row>
    <row r="7" spans="1:7">
      <c r="A7" s="8">
        <v>5</v>
      </c>
      <c r="B7" s="364" t="s">
        <v>549</v>
      </c>
      <c r="C7" s="364" t="s">
        <v>757</v>
      </c>
    </row>
    <row r="8" spans="1:7">
      <c r="A8" s="8">
        <v>6</v>
      </c>
      <c r="B8" s="364" t="s">
        <v>550</v>
      </c>
      <c r="C8" s="364" t="s">
        <v>758</v>
      </c>
    </row>
    <row r="9" spans="1:7">
      <c r="A9" s="8">
        <v>7</v>
      </c>
      <c r="B9" s="364" t="s">
        <v>551</v>
      </c>
      <c r="C9" s="364" t="s">
        <v>759</v>
      </c>
    </row>
    <row r="10" spans="1:7">
      <c r="A10" s="8">
        <v>8</v>
      </c>
      <c r="B10" s="364" t="s">
        <v>552</v>
      </c>
      <c r="C10" s="364" t="s">
        <v>760</v>
      </c>
    </row>
    <row r="11" spans="1:7">
      <c r="A11" s="8">
        <v>9</v>
      </c>
      <c r="B11" s="364" t="s">
        <v>553</v>
      </c>
      <c r="C11" s="364" t="s">
        <v>761</v>
      </c>
    </row>
    <row r="12" spans="1:7">
      <c r="A12" s="8">
        <v>10</v>
      </c>
      <c r="B12" s="364" t="s">
        <v>554</v>
      </c>
      <c r="C12" s="364" t="s">
        <v>762</v>
      </c>
    </row>
    <row r="13" spans="1:7">
      <c r="A13" s="8">
        <v>11</v>
      </c>
      <c r="B13" s="364" t="s">
        <v>672</v>
      </c>
      <c r="C13" s="364" t="s">
        <v>673</v>
      </c>
    </row>
    <row r="14" spans="1:7">
      <c r="A14" s="8">
        <v>12</v>
      </c>
      <c r="B14" s="364" t="s">
        <v>555</v>
      </c>
      <c r="C14" s="364" t="s">
        <v>763</v>
      </c>
    </row>
    <row r="15" spans="1:7">
      <c r="A15" s="8">
        <v>13</v>
      </c>
      <c r="B15" s="364" t="s">
        <v>556</v>
      </c>
      <c r="C15" s="364" t="s">
        <v>764</v>
      </c>
    </row>
    <row r="16" spans="1:7">
      <c r="A16" s="8">
        <v>14</v>
      </c>
      <c r="B16" s="364" t="s">
        <v>557</v>
      </c>
      <c r="C16" s="364" t="s">
        <v>765</v>
      </c>
    </row>
    <row r="17" spans="1:3">
      <c r="A17" s="8">
        <v>15</v>
      </c>
      <c r="B17" s="364" t="s">
        <v>558</v>
      </c>
      <c r="C17" s="364" t="s">
        <v>766</v>
      </c>
    </row>
    <row r="18" spans="1:3">
      <c r="A18" s="8">
        <v>16</v>
      </c>
      <c r="B18" s="364" t="s">
        <v>559</v>
      </c>
      <c r="C18" s="364" t="s">
        <v>767</v>
      </c>
    </row>
    <row r="19" spans="1:3">
      <c r="A19" s="8">
        <v>17</v>
      </c>
      <c r="B19" s="364" t="s">
        <v>560</v>
      </c>
      <c r="C19" s="364" t="s">
        <v>768</v>
      </c>
    </row>
    <row r="20" spans="1:3">
      <c r="A20" s="8">
        <v>18</v>
      </c>
      <c r="B20" s="364" t="s">
        <v>561</v>
      </c>
      <c r="C20" s="364" t="s">
        <v>769</v>
      </c>
    </row>
    <row r="21" spans="1:3">
      <c r="A21" s="8">
        <v>19</v>
      </c>
      <c r="B21" s="364" t="s">
        <v>562</v>
      </c>
      <c r="C21" s="364" t="s">
        <v>770</v>
      </c>
    </row>
    <row r="22" spans="1:3">
      <c r="A22" s="8">
        <v>20</v>
      </c>
      <c r="B22" s="364" t="s">
        <v>563</v>
      </c>
      <c r="C22" s="364" t="s">
        <v>771</v>
      </c>
    </row>
    <row r="23" spans="1:3">
      <c r="A23" s="8">
        <v>21</v>
      </c>
      <c r="B23" s="364" t="s">
        <v>564</v>
      </c>
      <c r="C23" s="364" t="s">
        <v>772</v>
      </c>
    </row>
    <row r="24" spans="1:3">
      <c r="A24" s="8">
        <v>22</v>
      </c>
      <c r="B24" s="364" t="s">
        <v>565</v>
      </c>
      <c r="C24" s="364" t="s">
        <v>773</v>
      </c>
    </row>
    <row r="25" spans="1:3">
      <c r="A25" s="8">
        <v>23</v>
      </c>
      <c r="B25" s="364" t="s">
        <v>566</v>
      </c>
      <c r="C25" s="364" t="s">
        <v>774</v>
      </c>
    </row>
    <row r="26" spans="1:3">
      <c r="A26" s="8">
        <v>24</v>
      </c>
      <c r="B26" s="364" t="s">
        <v>567</v>
      </c>
      <c r="C26" s="364" t="s">
        <v>775</v>
      </c>
    </row>
    <row r="27" spans="1:3">
      <c r="A27" s="8">
        <v>25</v>
      </c>
      <c r="B27" s="364" t="s">
        <v>568</v>
      </c>
      <c r="C27" s="364" t="s">
        <v>776</v>
      </c>
    </row>
    <row r="28" spans="1:3">
      <c r="A28" s="8">
        <v>26</v>
      </c>
      <c r="B28" s="364" t="s">
        <v>569</v>
      </c>
      <c r="C28" s="364" t="s">
        <v>777</v>
      </c>
    </row>
    <row r="29" spans="1:3">
      <c r="A29" s="8">
        <v>27</v>
      </c>
      <c r="B29" s="364" t="s">
        <v>570</v>
      </c>
      <c r="C29" s="364" t="s">
        <v>778</v>
      </c>
    </row>
    <row r="30" spans="1:3">
      <c r="A30" s="8">
        <v>28</v>
      </c>
      <c r="B30" s="364" t="s">
        <v>571</v>
      </c>
      <c r="C30" s="364" t="s">
        <v>572</v>
      </c>
    </row>
    <row r="31" spans="1:3">
      <c r="A31" s="8">
        <v>29</v>
      </c>
      <c r="B31" s="364" t="s">
        <v>573</v>
      </c>
      <c r="C31" s="364" t="s">
        <v>574</v>
      </c>
    </row>
    <row r="32" spans="1:3">
      <c r="A32" s="8">
        <v>30</v>
      </c>
      <c r="B32" s="364" t="s">
        <v>575</v>
      </c>
      <c r="C32" s="364" t="s">
        <v>576</v>
      </c>
    </row>
    <row r="33" spans="1:3">
      <c r="A33" s="8">
        <v>31</v>
      </c>
      <c r="B33" s="364" t="s">
        <v>671</v>
      </c>
      <c r="C33" s="364" t="s">
        <v>670</v>
      </c>
    </row>
    <row r="34" spans="1:3">
      <c r="A34" s="8">
        <v>32</v>
      </c>
      <c r="B34" s="364" t="s">
        <v>718</v>
      </c>
      <c r="C34" s="364" t="s">
        <v>719</v>
      </c>
    </row>
    <row r="35" spans="1:3">
      <c r="A35" s="8">
        <v>33</v>
      </c>
      <c r="B35" s="364" t="s">
        <v>577</v>
      </c>
      <c r="C35" s="364" t="s">
        <v>578</v>
      </c>
    </row>
    <row r="36" spans="1:3">
      <c r="A36" s="8">
        <v>34</v>
      </c>
      <c r="B36" s="364" t="s">
        <v>579</v>
      </c>
      <c r="C36" s="364" t="s">
        <v>578</v>
      </c>
    </row>
    <row r="37" spans="1:3">
      <c r="A37" s="8">
        <v>35</v>
      </c>
      <c r="B37" s="364" t="s">
        <v>580</v>
      </c>
      <c r="C37" s="364" t="s">
        <v>581</v>
      </c>
    </row>
    <row r="38" spans="1:3">
      <c r="A38" s="8">
        <v>36</v>
      </c>
      <c r="B38" s="364" t="s">
        <v>582</v>
      </c>
      <c r="C38" s="364" t="s">
        <v>583</v>
      </c>
    </row>
    <row r="39" spans="1:3">
      <c r="A39" s="8">
        <v>37</v>
      </c>
      <c r="B39" s="364" t="s">
        <v>584</v>
      </c>
      <c r="C39" s="364" t="s">
        <v>585</v>
      </c>
    </row>
    <row r="40" spans="1:3">
      <c r="A40" s="8">
        <v>38</v>
      </c>
      <c r="B40" s="364" t="s">
        <v>586</v>
      </c>
      <c r="C40" s="364" t="s">
        <v>587</v>
      </c>
    </row>
    <row r="41" spans="1:3">
      <c r="A41" s="8">
        <v>39</v>
      </c>
      <c r="B41" s="364" t="s">
        <v>588</v>
      </c>
      <c r="C41" s="364" t="s">
        <v>589</v>
      </c>
    </row>
    <row r="42" spans="1:3">
      <c r="A42" s="8">
        <v>40</v>
      </c>
      <c r="B42" s="364" t="s">
        <v>590</v>
      </c>
      <c r="C42" s="364" t="s">
        <v>591</v>
      </c>
    </row>
    <row r="43" spans="1:3">
      <c r="A43" s="8">
        <v>41</v>
      </c>
      <c r="B43" s="364" t="s">
        <v>592</v>
      </c>
      <c r="C43" s="364" t="s">
        <v>593</v>
      </c>
    </row>
    <row r="44" spans="1:3">
      <c r="A44" s="8">
        <v>42</v>
      </c>
      <c r="B44" s="364" t="s">
        <v>594</v>
      </c>
      <c r="C44" s="364" t="s">
        <v>779</v>
      </c>
    </row>
    <row r="45" spans="1:3">
      <c r="A45" s="8">
        <v>43</v>
      </c>
      <c r="B45" s="364" t="s">
        <v>595</v>
      </c>
      <c r="C45" s="364" t="s">
        <v>596</v>
      </c>
    </row>
    <row r="46" spans="1:3">
      <c r="A46" s="8">
        <v>44</v>
      </c>
      <c r="B46" s="364" t="s">
        <v>597</v>
      </c>
      <c r="C46" s="364" t="s">
        <v>598</v>
      </c>
    </row>
    <row r="47" spans="1:3">
      <c r="A47" s="8">
        <v>45</v>
      </c>
      <c r="B47" s="364" t="s">
        <v>599</v>
      </c>
      <c r="C47" s="364" t="s">
        <v>600</v>
      </c>
    </row>
    <row r="48" spans="1:3">
      <c r="A48" s="8">
        <v>46</v>
      </c>
      <c r="B48" s="364" t="s">
        <v>601</v>
      </c>
      <c r="C48" s="364" t="s">
        <v>602</v>
      </c>
    </row>
    <row r="49" spans="1:3">
      <c r="A49" s="8">
        <v>47</v>
      </c>
      <c r="B49" s="364" t="s">
        <v>603</v>
      </c>
      <c r="C49" s="364" t="s">
        <v>604</v>
      </c>
    </row>
    <row r="50" spans="1:3">
      <c r="A50" s="8">
        <v>48</v>
      </c>
      <c r="B50" s="364" t="s">
        <v>605</v>
      </c>
      <c r="C50" s="364" t="s">
        <v>780</v>
      </c>
    </row>
    <row r="51" spans="1:3">
      <c r="A51" s="8">
        <v>49</v>
      </c>
      <c r="B51" s="364" t="s">
        <v>606</v>
      </c>
      <c r="C51" s="364" t="s">
        <v>781</v>
      </c>
    </row>
    <row r="52" spans="1:3">
      <c r="A52" s="8">
        <v>50</v>
      </c>
      <c r="B52" s="364" t="s">
        <v>607</v>
      </c>
      <c r="C52" s="364" t="s">
        <v>608</v>
      </c>
    </row>
    <row r="53" spans="1:3">
      <c r="A53" s="8">
        <v>51</v>
      </c>
      <c r="B53" s="364" t="s">
        <v>609</v>
      </c>
      <c r="C53" s="364" t="s">
        <v>610</v>
      </c>
    </row>
    <row r="54" spans="1:3">
      <c r="A54" s="8">
        <v>52</v>
      </c>
      <c r="B54" s="364" t="s">
        <v>611</v>
      </c>
      <c r="C54" s="364" t="s">
        <v>721</v>
      </c>
    </row>
    <row r="55" spans="1:3">
      <c r="A55" s="8">
        <v>53</v>
      </c>
      <c r="B55" s="364" t="s">
        <v>612</v>
      </c>
      <c r="C55" s="364" t="s">
        <v>722</v>
      </c>
    </row>
    <row r="56" spans="1:3">
      <c r="A56" s="8">
        <v>54</v>
      </c>
      <c r="B56" s="364" t="s">
        <v>613</v>
      </c>
      <c r="C56" s="364" t="s">
        <v>723</v>
      </c>
    </row>
    <row r="57" spans="1:3">
      <c r="A57" s="8">
        <v>55</v>
      </c>
      <c r="B57" s="364" t="s">
        <v>614</v>
      </c>
      <c r="C57" s="364" t="s">
        <v>724</v>
      </c>
    </row>
    <row r="58" spans="1:3">
      <c r="A58" s="8">
        <v>56</v>
      </c>
      <c r="B58" s="364" t="s">
        <v>615</v>
      </c>
      <c r="C58" s="364" t="s">
        <v>725</v>
      </c>
    </row>
    <row r="59" spans="1:3">
      <c r="A59" s="8">
        <v>57</v>
      </c>
      <c r="B59" s="364" t="s">
        <v>616</v>
      </c>
      <c r="C59" s="364" t="s">
        <v>726</v>
      </c>
    </row>
    <row r="60" spans="1:3">
      <c r="A60" s="8">
        <v>58</v>
      </c>
      <c r="B60" s="364" t="s">
        <v>617</v>
      </c>
      <c r="C60" s="364" t="s">
        <v>727</v>
      </c>
    </row>
    <row r="61" spans="1:3">
      <c r="A61" s="8">
        <v>59</v>
      </c>
      <c r="B61" s="364" t="s">
        <v>618</v>
      </c>
      <c r="C61" s="364" t="s">
        <v>728</v>
      </c>
    </row>
    <row r="62" spans="1:3">
      <c r="A62" s="8">
        <v>60</v>
      </c>
      <c r="B62" s="364" t="s">
        <v>619</v>
      </c>
      <c r="C62" s="364" t="s">
        <v>729</v>
      </c>
    </row>
    <row r="63" spans="1:3">
      <c r="A63" s="8">
        <v>61</v>
      </c>
      <c r="B63" s="364" t="s">
        <v>690</v>
      </c>
      <c r="C63" s="364" t="s">
        <v>694</v>
      </c>
    </row>
    <row r="64" spans="1:3">
      <c r="A64" s="8">
        <v>62</v>
      </c>
      <c r="B64" s="364" t="s">
        <v>620</v>
      </c>
      <c r="C64" s="364" t="s">
        <v>730</v>
      </c>
    </row>
    <row r="65" spans="1:3">
      <c r="A65" s="8">
        <v>63</v>
      </c>
      <c r="B65" s="365" t="s">
        <v>695</v>
      </c>
      <c r="C65" s="364" t="s">
        <v>731</v>
      </c>
    </row>
    <row r="66" spans="1:3">
      <c r="A66" s="8">
        <v>64</v>
      </c>
      <c r="B66" s="364" t="s">
        <v>621</v>
      </c>
      <c r="C66" s="364" t="s">
        <v>732</v>
      </c>
    </row>
    <row r="67" spans="1:3">
      <c r="A67" s="8">
        <v>65</v>
      </c>
      <c r="B67" s="364" t="s">
        <v>622</v>
      </c>
      <c r="C67" s="364" t="s">
        <v>733</v>
      </c>
    </row>
    <row r="68" spans="1:3">
      <c r="A68" s="8">
        <v>66</v>
      </c>
      <c r="B68" s="366" t="s">
        <v>674</v>
      </c>
      <c r="C68" s="366" t="s">
        <v>782</v>
      </c>
    </row>
    <row r="69" spans="1:3">
      <c r="A69" s="8">
        <v>67</v>
      </c>
      <c r="B69" s="366" t="s">
        <v>675</v>
      </c>
      <c r="C69" s="366" t="s">
        <v>767</v>
      </c>
    </row>
  </sheetData>
  <mergeCells count="1">
    <mergeCell ref="A1:D1"/>
  </mergeCells>
  <hyperlinks>
    <hyperlink ref="B3:C3" location="'AT-1-Gen_Info '!A1" display="AT- 1"/>
    <hyperlink ref="B4:C4" location="'AT-2-S1 BUDGET'!A1" display="AT - 2"/>
    <hyperlink ref="B5:C5" location="AT_2A_fundflow!A1" display="AT - 2 A"/>
    <hyperlink ref="B6:C6" location="'AT-2B_DBT'!A1" display="AT - 2 B"/>
    <hyperlink ref="B7:C7" location="'AT-3'!A1" display="AT - 3"/>
    <hyperlink ref="B8:C8" location="'AT3A_cvrg(Insti)_PY'!A1" display="AT- 3 A"/>
    <hyperlink ref="B9:C9" location="'AT3B_cvrg(Insti)_UPY '!A1" display="AT- 3 B"/>
    <hyperlink ref="B10:C10" location="'AT3C_cvrg(Insti)_UPY '!A1" display="AT-3 C"/>
    <hyperlink ref="B11:C11" location="'AT-4B'!A1" display="AT - 4"/>
    <hyperlink ref="B12:C12" location="'enrolment vs availed_UPY'!A1" display="AT - 4 A"/>
    <hyperlink ref="B13:C13" location="'AT-4B'!A1" display="AT - 4 B"/>
    <hyperlink ref="B14:C14" location="T5_PLAN_vs_PRFM!A1" display="AT - 5"/>
    <hyperlink ref="B15:C15" location="'T5A_PLAN_vs_PRFM '!A1" display="AT - 5 A"/>
    <hyperlink ref="B16:C16" location="'T5B_PLAN_vs_PRFM  (2)'!A1" display="AT - 5 B"/>
    <hyperlink ref="B17:C17" location="'T5C_Drought_PLAN_vs_PRFM '!A1" display="AT - 5 C"/>
    <hyperlink ref="B18:C18" location="'T5D_Drought_PLAN_vs_PRFM  '!A1" display="AT - 5 D"/>
    <hyperlink ref="B19:C19" location="T6_FG_py_Utlsn!A1" display="AT - 6"/>
    <hyperlink ref="B20:C20" location="'T6A_FG_Upy_Utlsn '!A1" display="AT - 6 A"/>
    <hyperlink ref="B21:C21" location="T6B_Pay_FG_FCI_Pry!A1" display="AT - 6 B"/>
    <hyperlink ref="B22:C22" location="T6C_Coarse_Grain!A1" display="AT - 6 C"/>
    <hyperlink ref="B23:C23" location="T7_CC_PY_Utlsn!A1" display="AT - 7"/>
    <hyperlink ref="B24:C24" location="'T7ACC_UPY_Utlsn '!A1" display="AT - 7 A"/>
    <hyperlink ref="B25:C25" location="'AT-8_Hon_CCH_Pry'!A1" display="AT - 8"/>
    <hyperlink ref="B26:C26" location="'AT-8A_Hon_CCH_UPry'!A1" display="AT - 8 A"/>
    <hyperlink ref="B27:C27" location="AT9_TA!A1" display="AT - 9"/>
    <hyperlink ref="B28:C28" location="AT10_MME!A1" display="AT - 10"/>
    <hyperlink ref="B29:C29" location="AT10A_!A1" display="AT - 10 A"/>
    <hyperlink ref="B30:C30" location="'AT-10 B'!A1" display="AT - 10 B"/>
    <hyperlink ref="B31:C31" location="'AT-10 C'!A1" display="AT - 10 C"/>
    <hyperlink ref="B32:C32" location="'AT-10D'!A1" display="AT - 10 D"/>
    <hyperlink ref="B33:C33" location="'AT-10 E'!A1" display="AT - 10 E "/>
    <hyperlink ref="B34:C34" location="'AT-10 F'!A1" display="AT - 10 F"/>
    <hyperlink ref="B35:C35" location="'AT11_KS Year wise'!A1" display="AT - 11"/>
    <hyperlink ref="B36:C36" location="'AT11A_KS-District wise'!A1" display="AT - 11 A"/>
    <hyperlink ref="B37:C37" location="'AT12_KD-New'!A1" display="AT - 12"/>
    <hyperlink ref="B38:C38" location="'AT12A_KD-Replacement'!A1" display="AT - 12 A"/>
    <hyperlink ref="B39:C39" location="'Mode of cooking'!A1" display="AT - 13"/>
    <hyperlink ref="B40:C40" location="'AT-14'!A1" display="AT - 14"/>
    <hyperlink ref="B41:C41" location="'AT-14 A'!A1" display="AT - 14 A"/>
    <hyperlink ref="C42" location="'AT-15'!A1" display="Contribution by community in form of  Tithi Bhojan or any other similar practice"/>
    <hyperlink ref="B42" location="'AT-15'!A1" display="AT - 15"/>
    <hyperlink ref="B43:C43" location="'AT-16'!A1" display="AT - 16"/>
    <hyperlink ref="B44:C44" location="'AT_17_Coverage-RBSK '!A1" display="AT - 17"/>
    <hyperlink ref="B45:C45" location="'AT18_Details_Community '!A1" display="AT - 18"/>
    <hyperlink ref="C46" location="AT_19_Impl_Agency!A1" display="Responsibility of Implementation"/>
    <hyperlink ref="B46" location="AT_19_Impl_Agency!A1" display="AT - 19"/>
    <hyperlink ref="B47:C47" location="'AT_20_CentralCookingagency '!A1" display="AT - 20"/>
    <hyperlink ref="B48:C48" location="'AT-21'!A1" display="AT - 21"/>
    <hyperlink ref="B49:C49" location="'AT-22'!A1" display="AT - 22"/>
    <hyperlink ref="B50:C50" location="'AT-23 MIS'!A1" display="AT - 23"/>
    <hyperlink ref="B51:C51" location="'AT-23A _AMS'!A1" display="AT - 23 A"/>
    <hyperlink ref="B52:C52" location="'AT-24'!A1" display="AT - 24"/>
    <hyperlink ref="B53:C53" location="'AT-25'!A1" display="AT - 25"/>
    <hyperlink ref="B54:C54" location="AT26_NoWD!A1" display="AT - 26"/>
    <hyperlink ref="B55:C55" location="AT26A_NoWD!A1" display="AT - 26 A"/>
    <hyperlink ref="B56:C56" location="AT27_Req_FG_CA_Pry!A1" display="AT - 27"/>
    <hyperlink ref="B57:C57" location="'AT27A_Req_FG_CA_U Pry '!A1" display="AT - 27 A"/>
    <hyperlink ref="B58:C58" location="'AT27B_Req_FG_CA_N CLP'!A1" display="AT - 27 B"/>
    <hyperlink ref="B59:C59" location="'AT27C_Req_FG_Drought -Pry '!A1" display="AT - 27 C"/>
    <hyperlink ref="B60:C60" location="'AT27D_Req_FG_Drought -UPry '!A1" display="AT - 27 D"/>
    <hyperlink ref="B61:C61" location="AT_28_RqmtKitchen!A1" display="AT - 28"/>
    <hyperlink ref="B62:C62" location="'AT-28A_RqmtPlinthArea'!A1" display="AT - 28 A"/>
    <hyperlink ref="B63:C63" location="'AT-28B_Kitchen repair'!A1" display="AT - 28 B"/>
    <hyperlink ref="B64:C64" location="'AT29_Replacement KD '!A1" display="AT - 29"/>
    <hyperlink ref="B65:C65" location="'AT29_A_Replacement KD'!A1" display="AT- 29 A"/>
    <hyperlink ref="B66:C66" location="'AT-30_Coook-cum-Helper'!A1" display="AT - 30"/>
    <hyperlink ref="B67:C67" location="'AT_31_Budget_provision '!A1" display="AT - 31"/>
    <hyperlink ref="B68:C68" location="'AT32_Drought Pry Util'!A1" display="AT - 32"/>
    <hyperlink ref="B69:C69" location="'AT-32A Drought UPry Util'!A1" display="AT - 32 A"/>
  </hyperlinks>
  <printOptions horizontalCentered="1"/>
  <pageMargins left="0.70866141732283472" right="0.70866141732283472" top="0.23622047244094491"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R54"/>
  <sheetViews>
    <sheetView zoomScaleSheetLayoutView="90" workbookViewId="0">
      <selection activeCell="D47" sqref="D47:K51"/>
    </sheetView>
  </sheetViews>
  <sheetFormatPr defaultRowHeight="12.75"/>
  <cols>
    <col min="1" max="1" width="4" style="15" customWidth="1"/>
    <col min="2" max="2" width="14.5703125" style="15" customWidth="1"/>
    <col min="3" max="3" width="12" style="15" customWidth="1"/>
    <col min="4" max="4" width="10.85546875" style="15" customWidth="1"/>
    <col min="5" max="5" width="10.140625" style="15" customWidth="1"/>
    <col min="6" max="6" width="13" style="15" customWidth="1"/>
    <col min="7" max="7" width="11.5703125" style="15" customWidth="1"/>
    <col min="8" max="8" width="10.85546875" style="15" customWidth="1"/>
    <col min="9" max="9" width="10.7109375" style="15" customWidth="1"/>
    <col min="10" max="10" width="9.28515625" style="15" customWidth="1"/>
    <col min="11" max="11" width="11.28515625" style="15" customWidth="1"/>
    <col min="12" max="12" width="12.140625" style="15" customWidth="1"/>
    <col min="13" max="16384" width="9.140625" style="15"/>
  </cols>
  <sheetData>
    <row r="1" spans="1:18" customFormat="1" ht="15">
      <c r="D1" s="34"/>
      <c r="E1" s="34"/>
      <c r="F1" s="34"/>
      <c r="G1" s="34"/>
      <c r="H1" s="34"/>
      <c r="I1" s="34"/>
      <c r="J1" s="34"/>
      <c r="K1" s="34"/>
      <c r="L1" s="783" t="s">
        <v>60</v>
      </c>
      <c r="M1" s="783"/>
      <c r="N1" s="41"/>
      <c r="O1" s="41"/>
    </row>
    <row r="2" spans="1:18" customFormat="1" ht="15">
      <c r="A2" s="767" t="s">
        <v>0</v>
      </c>
      <c r="B2" s="767"/>
      <c r="C2" s="767"/>
      <c r="D2" s="767"/>
      <c r="E2" s="767"/>
      <c r="F2" s="767"/>
      <c r="G2" s="767"/>
      <c r="H2" s="767"/>
      <c r="I2" s="767"/>
      <c r="J2" s="767"/>
      <c r="K2" s="767"/>
      <c r="L2" s="767"/>
      <c r="M2" s="43"/>
      <c r="N2" s="43"/>
      <c r="O2" s="43"/>
    </row>
    <row r="3" spans="1:18" customFormat="1" ht="20.25">
      <c r="A3" s="664" t="s">
        <v>734</v>
      </c>
      <c r="B3" s="664"/>
      <c r="C3" s="664"/>
      <c r="D3" s="664"/>
      <c r="E3" s="664"/>
      <c r="F3" s="664"/>
      <c r="G3" s="664"/>
      <c r="H3" s="664"/>
      <c r="I3" s="664"/>
      <c r="J3" s="664"/>
      <c r="K3" s="664"/>
      <c r="L3" s="664"/>
      <c r="M3" s="42"/>
      <c r="N3" s="42"/>
      <c r="O3" s="42"/>
    </row>
    <row r="4" spans="1:18" customFormat="1" ht="10.5" customHeight="1"/>
    <row r="5" spans="1:18" ht="19.5" customHeight="1">
      <c r="A5" s="768" t="s">
        <v>799</v>
      </c>
      <c r="B5" s="768"/>
      <c r="C5" s="768"/>
      <c r="D5" s="768"/>
      <c r="E5" s="768"/>
      <c r="F5" s="768"/>
      <c r="G5" s="768"/>
      <c r="H5" s="768"/>
      <c r="I5" s="768"/>
      <c r="J5" s="768"/>
      <c r="K5" s="768"/>
      <c r="L5" s="768"/>
    </row>
    <row r="6" spans="1:18">
      <c r="A6" s="22"/>
      <c r="B6" s="22"/>
      <c r="C6" s="22"/>
      <c r="D6" s="22"/>
      <c r="E6" s="22"/>
      <c r="F6" s="22"/>
      <c r="G6" s="22"/>
      <c r="H6" s="22"/>
      <c r="I6" s="22"/>
      <c r="J6" s="22"/>
      <c r="K6" s="22"/>
      <c r="L6" s="22"/>
    </row>
    <row r="7" spans="1:18">
      <c r="A7" s="666" t="s">
        <v>919</v>
      </c>
      <c r="B7" s="666"/>
      <c r="F7" s="784" t="s">
        <v>17</v>
      </c>
      <c r="G7" s="784"/>
      <c r="H7" s="784"/>
      <c r="I7" s="784"/>
      <c r="J7" s="784"/>
      <c r="K7" s="784"/>
      <c r="L7" s="784"/>
    </row>
    <row r="8" spans="1:18">
      <c r="A8" s="14"/>
      <c r="F8" s="16"/>
      <c r="G8" s="99"/>
      <c r="H8" s="99"/>
      <c r="I8" s="739" t="s">
        <v>1070</v>
      </c>
      <c r="J8" s="739"/>
      <c r="K8" s="739"/>
      <c r="L8" s="739"/>
    </row>
    <row r="9" spans="1:18" s="14" customFormat="1">
      <c r="A9" s="613" t="s">
        <v>2</v>
      </c>
      <c r="B9" s="613" t="s">
        <v>3</v>
      </c>
      <c r="C9" s="614" t="s">
        <v>18</v>
      </c>
      <c r="D9" s="615"/>
      <c r="E9" s="615"/>
      <c r="F9" s="615"/>
      <c r="G9" s="615"/>
      <c r="H9" s="614" t="s">
        <v>39</v>
      </c>
      <c r="I9" s="615"/>
      <c r="J9" s="615"/>
      <c r="K9" s="615"/>
      <c r="L9" s="615"/>
      <c r="Q9" s="29"/>
      <c r="R9" s="29"/>
    </row>
    <row r="10" spans="1:18" s="14" customFormat="1" ht="77.45" customHeight="1">
      <c r="A10" s="613"/>
      <c r="B10" s="613"/>
      <c r="C10" s="352" t="s">
        <v>838</v>
      </c>
      <c r="D10" s="352" t="s">
        <v>816</v>
      </c>
      <c r="E10" s="5" t="s">
        <v>67</v>
      </c>
      <c r="F10" s="5" t="s">
        <v>68</v>
      </c>
      <c r="G10" s="5" t="s">
        <v>649</v>
      </c>
      <c r="H10" s="352" t="s">
        <v>838</v>
      </c>
      <c r="I10" s="352" t="s">
        <v>816</v>
      </c>
      <c r="J10" s="5" t="s">
        <v>67</v>
      </c>
      <c r="K10" s="5" t="s">
        <v>68</v>
      </c>
      <c r="L10" s="5" t="s">
        <v>650</v>
      </c>
    </row>
    <row r="11" spans="1:18" s="14" customFormat="1">
      <c r="A11" s="5">
        <v>1</v>
      </c>
      <c r="B11" s="5">
        <v>2</v>
      </c>
      <c r="C11" s="5">
        <v>3</v>
      </c>
      <c r="D11" s="5">
        <v>4</v>
      </c>
      <c r="E11" s="5">
        <v>5</v>
      </c>
      <c r="F11" s="5">
        <v>6</v>
      </c>
      <c r="G11" s="5">
        <v>7</v>
      </c>
      <c r="H11" s="5">
        <v>8</v>
      </c>
      <c r="I11" s="5">
        <v>9</v>
      </c>
      <c r="J11" s="5">
        <v>10</v>
      </c>
      <c r="K11" s="5">
        <v>11</v>
      </c>
      <c r="L11" s="5">
        <v>12</v>
      </c>
    </row>
    <row r="12" spans="1:18">
      <c r="A12" s="17">
        <v>1</v>
      </c>
      <c r="B12" s="379" t="s">
        <v>887</v>
      </c>
      <c r="C12" s="520">
        <v>779.58200000000011</v>
      </c>
      <c r="D12" s="18">
        <v>0</v>
      </c>
      <c r="E12" s="420">
        <v>744.19500000000005</v>
      </c>
      <c r="F12" s="422">
        <v>721.82988079515917</v>
      </c>
      <c r="G12" s="423">
        <f>D12+E12-F12</f>
        <v>22.36511920484088</v>
      </c>
      <c r="H12" s="774" t="s">
        <v>946</v>
      </c>
      <c r="I12" s="775"/>
      <c r="J12" s="775"/>
      <c r="K12" s="775"/>
      <c r="L12" s="776"/>
    </row>
    <row r="13" spans="1:18">
      <c r="A13" s="17">
        <v>2</v>
      </c>
      <c r="B13" s="379" t="s">
        <v>888</v>
      </c>
      <c r="C13" s="520">
        <v>1204.2149999999999</v>
      </c>
      <c r="D13" s="18">
        <v>0</v>
      </c>
      <c r="E13" s="420">
        <v>660.79899999999998</v>
      </c>
      <c r="F13" s="422">
        <v>1056.6898406533455</v>
      </c>
      <c r="G13" s="423">
        <f t="shared" ref="G13:G44" si="0">D13+E13-F13</f>
        <v>-395.89084065334555</v>
      </c>
      <c r="H13" s="777"/>
      <c r="I13" s="778"/>
      <c r="J13" s="778"/>
      <c r="K13" s="778"/>
      <c r="L13" s="779"/>
    </row>
    <row r="14" spans="1:18">
      <c r="A14" s="17">
        <v>3</v>
      </c>
      <c r="B14" s="379" t="s">
        <v>889</v>
      </c>
      <c r="C14" s="520">
        <v>1617.3530000000001</v>
      </c>
      <c r="D14" s="18">
        <v>0</v>
      </c>
      <c r="E14" s="420">
        <v>710.06799999999998</v>
      </c>
      <c r="F14" s="422">
        <v>1481.5780168553158</v>
      </c>
      <c r="G14" s="423">
        <f t="shared" si="0"/>
        <v>-771.51001685531583</v>
      </c>
      <c r="H14" s="777"/>
      <c r="I14" s="778"/>
      <c r="J14" s="778"/>
      <c r="K14" s="778"/>
      <c r="L14" s="779"/>
    </row>
    <row r="15" spans="1:18">
      <c r="A15" s="17">
        <v>4</v>
      </c>
      <c r="B15" s="379" t="s">
        <v>890</v>
      </c>
      <c r="C15" s="520">
        <v>1822.0640000000001</v>
      </c>
      <c r="D15" s="18">
        <v>0</v>
      </c>
      <c r="E15" s="420">
        <v>1424.4380000000001</v>
      </c>
      <c r="F15" s="422">
        <v>1625.9954768712835</v>
      </c>
      <c r="G15" s="423">
        <f t="shared" si="0"/>
        <v>-201.55747687128337</v>
      </c>
      <c r="H15" s="777"/>
      <c r="I15" s="778"/>
      <c r="J15" s="778"/>
      <c r="K15" s="778"/>
      <c r="L15" s="779"/>
    </row>
    <row r="16" spans="1:18">
      <c r="A16" s="17">
        <v>5</v>
      </c>
      <c r="B16" s="379" t="s">
        <v>891</v>
      </c>
      <c r="C16" s="520">
        <v>1325.9750000000001</v>
      </c>
      <c r="D16" s="18">
        <v>0</v>
      </c>
      <c r="E16" s="420">
        <v>947.26099999999997</v>
      </c>
      <c r="F16" s="422">
        <v>1120.9272129108203</v>
      </c>
      <c r="G16" s="423">
        <f t="shared" si="0"/>
        <v>-173.66621291082038</v>
      </c>
      <c r="H16" s="777"/>
      <c r="I16" s="778"/>
      <c r="J16" s="778"/>
      <c r="K16" s="778"/>
      <c r="L16" s="779"/>
    </row>
    <row r="17" spans="1:12">
      <c r="A17" s="17">
        <v>6</v>
      </c>
      <c r="B17" s="379" t="s">
        <v>892</v>
      </c>
      <c r="C17" s="520">
        <v>1968.0709999999999</v>
      </c>
      <c r="D17" s="18">
        <v>0</v>
      </c>
      <c r="E17" s="420">
        <v>918.89100000000008</v>
      </c>
      <c r="F17" s="422">
        <v>1850.4235336770212</v>
      </c>
      <c r="G17" s="423">
        <f t="shared" si="0"/>
        <v>-931.53253367702109</v>
      </c>
      <c r="H17" s="777"/>
      <c r="I17" s="778"/>
      <c r="J17" s="778"/>
      <c r="K17" s="778"/>
      <c r="L17" s="779"/>
    </row>
    <row r="18" spans="1:12">
      <c r="A18" s="17">
        <v>7</v>
      </c>
      <c r="B18" s="379" t="s">
        <v>893</v>
      </c>
      <c r="C18" s="520">
        <v>1436.0669999999998</v>
      </c>
      <c r="D18" s="18">
        <v>0</v>
      </c>
      <c r="E18" s="420">
        <v>758.99299999999994</v>
      </c>
      <c r="F18" s="422">
        <v>1278.9852401712174</v>
      </c>
      <c r="G18" s="423">
        <f t="shared" si="0"/>
        <v>-519.99224017121742</v>
      </c>
      <c r="H18" s="777"/>
      <c r="I18" s="778"/>
      <c r="J18" s="778"/>
      <c r="K18" s="778"/>
      <c r="L18" s="779"/>
    </row>
    <row r="19" spans="1:12">
      <c r="A19" s="17">
        <v>8</v>
      </c>
      <c r="B19" s="379" t="s">
        <v>894</v>
      </c>
      <c r="C19" s="520">
        <v>2000.5049999999999</v>
      </c>
      <c r="D19" s="18">
        <v>0</v>
      </c>
      <c r="E19" s="420">
        <v>900.27499999999986</v>
      </c>
      <c r="F19" s="422">
        <v>1845.0429762993772</v>
      </c>
      <c r="G19" s="423">
        <f t="shared" si="0"/>
        <v>-944.76797629937732</v>
      </c>
      <c r="H19" s="777"/>
      <c r="I19" s="778"/>
      <c r="J19" s="778"/>
      <c r="K19" s="778"/>
      <c r="L19" s="779"/>
    </row>
    <row r="20" spans="1:12">
      <c r="A20" s="17">
        <v>9</v>
      </c>
      <c r="B20" s="379" t="s">
        <v>895</v>
      </c>
      <c r="C20" s="520">
        <v>856.9190000000001</v>
      </c>
      <c r="D20" s="18">
        <v>0</v>
      </c>
      <c r="E20" s="420">
        <v>620.64200000000005</v>
      </c>
      <c r="F20" s="422">
        <v>792.69671287452991</v>
      </c>
      <c r="G20" s="423">
        <f t="shared" si="0"/>
        <v>-172.05471287452986</v>
      </c>
      <c r="H20" s="777"/>
      <c r="I20" s="778"/>
      <c r="J20" s="778"/>
      <c r="K20" s="778"/>
      <c r="L20" s="779"/>
    </row>
    <row r="21" spans="1:12">
      <c r="A21" s="17">
        <v>10</v>
      </c>
      <c r="B21" s="379" t="s">
        <v>896</v>
      </c>
      <c r="C21" s="520">
        <v>803.35099999999989</v>
      </c>
      <c r="D21" s="18">
        <v>0</v>
      </c>
      <c r="E21" s="420">
        <v>381.49599999999998</v>
      </c>
      <c r="F21" s="422">
        <v>782.20951740392184</v>
      </c>
      <c r="G21" s="423">
        <f t="shared" si="0"/>
        <v>-400.71351740392186</v>
      </c>
      <c r="H21" s="777"/>
      <c r="I21" s="778"/>
      <c r="J21" s="778"/>
      <c r="K21" s="778"/>
      <c r="L21" s="779"/>
    </row>
    <row r="22" spans="1:12">
      <c r="A22" s="17">
        <v>11</v>
      </c>
      <c r="B22" s="379" t="s">
        <v>897</v>
      </c>
      <c r="C22" s="520">
        <v>1878.877</v>
      </c>
      <c r="D22" s="18">
        <v>0</v>
      </c>
      <c r="E22" s="420">
        <v>1444.2070000000001</v>
      </c>
      <c r="F22" s="422">
        <v>1734.0632346775687</v>
      </c>
      <c r="G22" s="423">
        <f t="shared" si="0"/>
        <v>-289.85623467756864</v>
      </c>
      <c r="H22" s="777"/>
      <c r="I22" s="778"/>
      <c r="J22" s="778"/>
      <c r="K22" s="778"/>
      <c r="L22" s="779"/>
    </row>
    <row r="23" spans="1:12">
      <c r="A23" s="17">
        <v>12</v>
      </c>
      <c r="B23" s="379" t="s">
        <v>898</v>
      </c>
      <c r="C23" s="520">
        <v>1786.134</v>
      </c>
      <c r="D23" s="18">
        <v>0</v>
      </c>
      <c r="E23" s="420">
        <v>1392.1969999999999</v>
      </c>
      <c r="F23" s="422">
        <v>1765.055245172799</v>
      </c>
      <c r="G23" s="423">
        <f t="shared" si="0"/>
        <v>-372.85824517279912</v>
      </c>
      <c r="H23" s="777"/>
      <c r="I23" s="778"/>
      <c r="J23" s="778"/>
      <c r="K23" s="778"/>
      <c r="L23" s="779"/>
    </row>
    <row r="24" spans="1:12">
      <c r="A24" s="17">
        <v>13</v>
      </c>
      <c r="B24" s="379" t="s">
        <v>899</v>
      </c>
      <c r="C24" s="520">
        <v>1341.644</v>
      </c>
      <c r="D24" s="18">
        <v>0</v>
      </c>
      <c r="E24" s="420">
        <v>1129.2450000000001</v>
      </c>
      <c r="F24" s="422">
        <v>1206.686814678872</v>
      </c>
      <c r="G24" s="423">
        <f t="shared" si="0"/>
        <v>-77.441814678871879</v>
      </c>
      <c r="H24" s="777"/>
      <c r="I24" s="778"/>
      <c r="J24" s="778"/>
      <c r="K24" s="778"/>
      <c r="L24" s="779"/>
    </row>
    <row r="25" spans="1:12">
      <c r="A25" s="17">
        <v>14</v>
      </c>
      <c r="B25" s="379" t="s">
        <v>900</v>
      </c>
      <c r="C25" s="520">
        <v>1099.6860000000001</v>
      </c>
      <c r="D25" s="18">
        <v>0</v>
      </c>
      <c r="E25" s="420">
        <v>870.05199999999991</v>
      </c>
      <c r="F25" s="422">
        <v>1022.4661957315291</v>
      </c>
      <c r="G25" s="423">
        <f t="shared" si="0"/>
        <v>-152.41419573152916</v>
      </c>
      <c r="H25" s="777"/>
      <c r="I25" s="778"/>
      <c r="J25" s="778"/>
      <c r="K25" s="778"/>
      <c r="L25" s="779"/>
    </row>
    <row r="26" spans="1:12" s="369" customFormat="1">
      <c r="A26" s="368">
        <v>15</v>
      </c>
      <c r="B26" s="379" t="s">
        <v>901</v>
      </c>
      <c r="C26" s="520">
        <v>377.25700000000001</v>
      </c>
      <c r="D26" s="18">
        <v>0</v>
      </c>
      <c r="E26" s="420">
        <v>249.14599999999999</v>
      </c>
      <c r="F26" s="422">
        <v>375.28592001168721</v>
      </c>
      <c r="G26" s="423">
        <f t="shared" si="0"/>
        <v>-126.13992001168722</v>
      </c>
      <c r="H26" s="777"/>
      <c r="I26" s="778"/>
      <c r="J26" s="778"/>
      <c r="K26" s="778"/>
      <c r="L26" s="779"/>
    </row>
    <row r="27" spans="1:12" s="369" customFormat="1">
      <c r="A27" s="368">
        <v>16</v>
      </c>
      <c r="B27" s="379" t="s">
        <v>902</v>
      </c>
      <c r="C27" s="520">
        <v>487.60399999999998</v>
      </c>
      <c r="D27" s="18">
        <v>0</v>
      </c>
      <c r="E27" s="420">
        <v>352.54300000000001</v>
      </c>
      <c r="F27" s="422">
        <v>456.66281322485759</v>
      </c>
      <c r="G27" s="423">
        <f t="shared" si="0"/>
        <v>-104.11981322485758</v>
      </c>
      <c r="H27" s="777"/>
      <c r="I27" s="778"/>
      <c r="J27" s="778"/>
      <c r="K27" s="778"/>
      <c r="L27" s="779"/>
    </row>
    <row r="28" spans="1:12" s="369" customFormat="1">
      <c r="A28" s="368">
        <v>17</v>
      </c>
      <c r="B28" s="379" t="s">
        <v>903</v>
      </c>
      <c r="C28" s="520">
        <v>1737.693</v>
      </c>
      <c r="D28" s="18">
        <v>0</v>
      </c>
      <c r="E28" s="420">
        <v>1487.2619999999999</v>
      </c>
      <c r="F28" s="422">
        <v>1601.8318828298636</v>
      </c>
      <c r="G28" s="423">
        <f t="shared" si="0"/>
        <v>-114.56988282986367</v>
      </c>
      <c r="H28" s="777"/>
      <c r="I28" s="778"/>
      <c r="J28" s="778"/>
      <c r="K28" s="778"/>
      <c r="L28" s="779"/>
    </row>
    <row r="29" spans="1:12" s="369" customFormat="1">
      <c r="A29" s="368">
        <v>18</v>
      </c>
      <c r="B29" s="379" t="s">
        <v>904</v>
      </c>
      <c r="C29" s="520">
        <v>965.0139999999999</v>
      </c>
      <c r="D29" s="18">
        <v>0</v>
      </c>
      <c r="E29" s="420">
        <v>606.50900000000001</v>
      </c>
      <c r="F29" s="422">
        <v>838.8358466799292</v>
      </c>
      <c r="G29" s="423">
        <f t="shared" si="0"/>
        <v>-232.32684667992919</v>
      </c>
      <c r="H29" s="777"/>
      <c r="I29" s="778"/>
      <c r="J29" s="778"/>
      <c r="K29" s="778"/>
      <c r="L29" s="779"/>
    </row>
    <row r="30" spans="1:12" s="369" customFormat="1">
      <c r="A30" s="368">
        <v>19</v>
      </c>
      <c r="B30" s="379" t="s">
        <v>905</v>
      </c>
      <c r="C30" s="520">
        <v>2506.1889999999994</v>
      </c>
      <c r="D30" s="18">
        <v>0</v>
      </c>
      <c r="E30" s="420">
        <v>1636.395</v>
      </c>
      <c r="F30" s="422">
        <v>2297.6556972436083</v>
      </c>
      <c r="G30" s="423">
        <f t="shared" si="0"/>
        <v>-661.26069724360832</v>
      </c>
      <c r="H30" s="777"/>
      <c r="I30" s="778"/>
      <c r="J30" s="778"/>
      <c r="K30" s="778"/>
      <c r="L30" s="779"/>
    </row>
    <row r="31" spans="1:12" s="369" customFormat="1">
      <c r="A31" s="368">
        <v>20</v>
      </c>
      <c r="B31" s="379" t="s">
        <v>906</v>
      </c>
      <c r="C31" s="520">
        <v>1068.3969999999999</v>
      </c>
      <c r="D31" s="18">
        <v>0</v>
      </c>
      <c r="E31" s="420">
        <v>863.56799999999998</v>
      </c>
      <c r="F31" s="422">
        <v>1025.8934867900298</v>
      </c>
      <c r="G31" s="423">
        <f t="shared" si="0"/>
        <v>-162.3254867900298</v>
      </c>
      <c r="H31" s="777"/>
      <c r="I31" s="778"/>
      <c r="J31" s="778"/>
      <c r="K31" s="778"/>
      <c r="L31" s="779"/>
    </row>
    <row r="32" spans="1:12" s="369" customFormat="1">
      <c r="A32" s="368">
        <v>21</v>
      </c>
      <c r="B32" s="379" t="s">
        <v>907</v>
      </c>
      <c r="C32" s="520">
        <v>1778.836</v>
      </c>
      <c r="D32" s="18">
        <v>0</v>
      </c>
      <c r="E32" s="420">
        <v>1342.229</v>
      </c>
      <c r="F32" s="422">
        <v>1636.4272753523173</v>
      </c>
      <c r="G32" s="423">
        <f t="shared" si="0"/>
        <v>-294.1982753523173</v>
      </c>
      <c r="H32" s="777"/>
      <c r="I32" s="778"/>
      <c r="J32" s="778"/>
      <c r="K32" s="778"/>
      <c r="L32" s="779"/>
    </row>
    <row r="33" spans="1:12" s="369" customFormat="1">
      <c r="A33" s="368">
        <v>22</v>
      </c>
      <c r="B33" s="379" t="s">
        <v>908</v>
      </c>
      <c r="C33" s="520">
        <v>1138.078</v>
      </c>
      <c r="D33" s="18">
        <v>0</v>
      </c>
      <c r="E33" s="420">
        <v>743.274</v>
      </c>
      <c r="F33" s="422">
        <v>1056.5137496846228</v>
      </c>
      <c r="G33" s="423">
        <f t="shared" si="0"/>
        <v>-313.23974968462278</v>
      </c>
      <c r="H33" s="777"/>
      <c r="I33" s="778"/>
      <c r="J33" s="778"/>
      <c r="K33" s="778"/>
      <c r="L33" s="779"/>
    </row>
    <row r="34" spans="1:12" s="369" customFormat="1">
      <c r="A34" s="368">
        <v>23</v>
      </c>
      <c r="B34" s="379" t="s">
        <v>909</v>
      </c>
      <c r="C34" s="520">
        <v>1902.5539999999996</v>
      </c>
      <c r="D34" s="18">
        <v>0</v>
      </c>
      <c r="E34" s="420">
        <v>1600.971</v>
      </c>
      <c r="F34" s="422">
        <v>1898.5387994647554</v>
      </c>
      <c r="G34" s="423">
        <f t="shared" si="0"/>
        <v>-297.56779946475535</v>
      </c>
      <c r="H34" s="777"/>
      <c r="I34" s="778"/>
      <c r="J34" s="778"/>
      <c r="K34" s="778"/>
      <c r="L34" s="779"/>
    </row>
    <row r="35" spans="1:12" s="369" customFormat="1">
      <c r="A35" s="368">
        <v>24</v>
      </c>
      <c r="B35" s="379" t="s">
        <v>910</v>
      </c>
      <c r="C35" s="520">
        <v>1745.346</v>
      </c>
      <c r="D35" s="18">
        <v>0</v>
      </c>
      <c r="E35" s="420">
        <v>1282.1669999999999</v>
      </c>
      <c r="F35" s="422">
        <v>1634.5881030123226</v>
      </c>
      <c r="G35" s="423">
        <f t="shared" si="0"/>
        <v>-352.42110301232265</v>
      </c>
      <c r="H35" s="777"/>
      <c r="I35" s="778"/>
      <c r="J35" s="778"/>
      <c r="K35" s="778"/>
      <c r="L35" s="779"/>
    </row>
    <row r="36" spans="1:12" s="369" customFormat="1">
      <c r="A36" s="368">
        <v>25</v>
      </c>
      <c r="B36" s="379" t="s">
        <v>911</v>
      </c>
      <c r="C36" s="520">
        <v>1039.9479999999999</v>
      </c>
      <c r="D36" s="18">
        <v>0</v>
      </c>
      <c r="E36" s="420">
        <v>623.56999999999994</v>
      </c>
      <c r="F36" s="422">
        <v>961.77350851170354</v>
      </c>
      <c r="G36" s="423">
        <f t="shared" si="0"/>
        <v>-338.2035085117036</v>
      </c>
      <c r="H36" s="777"/>
      <c r="I36" s="778"/>
      <c r="J36" s="778"/>
      <c r="K36" s="778"/>
      <c r="L36" s="779"/>
    </row>
    <row r="37" spans="1:12" s="369" customFormat="1">
      <c r="A37" s="368">
        <v>26</v>
      </c>
      <c r="B37" s="379" t="s">
        <v>912</v>
      </c>
      <c r="C37" s="520">
        <v>2875.1230000000005</v>
      </c>
      <c r="D37" s="18">
        <v>0</v>
      </c>
      <c r="E37" s="420">
        <v>2149.3509999999997</v>
      </c>
      <c r="F37" s="422">
        <v>2808.6360914878842</v>
      </c>
      <c r="G37" s="423">
        <f t="shared" si="0"/>
        <v>-659.28509148788453</v>
      </c>
      <c r="H37" s="777"/>
      <c r="I37" s="778"/>
      <c r="J37" s="778"/>
      <c r="K37" s="778"/>
      <c r="L37" s="779"/>
    </row>
    <row r="38" spans="1:12" s="369" customFormat="1">
      <c r="A38" s="368">
        <v>27</v>
      </c>
      <c r="B38" s="379" t="s">
        <v>913</v>
      </c>
      <c r="C38" s="520">
        <v>1451.3779999999999</v>
      </c>
      <c r="D38" s="18">
        <v>0</v>
      </c>
      <c r="E38" s="420">
        <v>383.56600000000003</v>
      </c>
      <c r="F38" s="422">
        <v>1368.7949342198954</v>
      </c>
      <c r="G38" s="423">
        <f t="shared" si="0"/>
        <v>-985.22893421989534</v>
      </c>
      <c r="H38" s="777"/>
      <c r="I38" s="778"/>
      <c r="J38" s="778"/>
      <c r="K38" s="778"/>
      <c r="L38" s="779"/>
    </row>
    <row r="39" spans="1:12" s="369" customFormat="1">
      <c r="A39" s="368">
        <v>28</v>
      </c>
      <c r="B39" s="379" t="s">
        <v>914</v>
      </c>
      <c r="C39" s="520">
        <v>2349.1009999999997</v>
      </c>
      <c r="D39" s="18">
        <v>0</v>
      </c>
      <c r="E39" s="420">
        <v>1523.963</v>
      </c>
      <c r="F39" s="422">
        <v>2193.7978570234809</v>
      </c>
      <c r="G39" s="423">
        <f t="shared" si="0"/>
        <v>-669.83485702348094</v>
      </c>
      <c r="H39" s="777"/>
      <c r="I39" s="778"/>
      <c r="J39" s="778"/>
      <c r="K39" s="778"/>
      <c r="L39" s="779"/>
    </row>
    <row r="40" spans="1:12" s="369" customFormat="1">
      <c r="A40" s="368">
        <v>29</v>
      </c>
      <c r="B40" s="379" t="s">
        <v>915</v>
      </c>
      <c r="C40" s="520">
        <v>1512.366</v>
      </c>
      <c r="D40" s="18">
        <v>0</v>
      </c>
      <c r="E40" s="420">
        <v>1136.229</v>
      </c>
      <c r="F40" s="422">
        <v>1567.8071945399615</v>
      </c>
      <c r="G40" s="423">
        <f t="shared" si="0"/>
        <v>-431.57819453996149</v>
      </c>
      <c r="H40" s="777"/>
      <c r="I40" s="778"/>
      <c r="J40" s="778"/>
      <c r="K40" s="778"/>
      <c r="L40" s="779"/>
    </row>
    <row r="41" spans="1:12" s="369" customFormat="1">
      <c r="A41" s="368">
        <v>30</v>
      </c>
      <c r="B41" s="379" t="s">
        <v>916</v>
      </c>
      <c r="C41" s="520">
        <v>2992.4990000000003</v>
      </c>
      <c r="D41" s="18">
        <v>0</v>
      </c>
      <c r="E41" s="420">
        <v>2148.2449999999999</v>
      </c>
      <c r="F41" s="422">
        <v>2675.6025474493304</v>
      </c>
      <c r="G41" s="423">
        <f t="shared" si="0"/>
        <v>-527.35754744933047</v>
      </c>
      <c r="H41" s="777"/>
      <c r="I41" s="778"/>
      <c r="J41" s="778"/>
      <c r="K41" s="778"/>
      <c r="L41" s="779"/>
    </row>
    <row r="42" spans="1:12">
      <c r="A42" s="368">
        <v>31</v>
      </c>
      <c r="B42" s="379" t="s">
        <v>917</v>
      </c>
      <c r="C42" s="520">
        <v>3222.5039999999999</v>
      </c>
      <c r="D42" s="18">
        <v>0</v>
      </c>
      <c r="E42" s="420">
        <v>2546.2240000000002</v>
      </c>
      <c r="F42" s="422">
        <v>3019.289921406853</v>
      </c>
      <c r="G42" s="423">
        <f t="shared" si="0"/>
        <v>-473.06592140685279</v>
      </c>
      <c r="H42" s="777"/>
      <c r="I42" s="778"/>
      <c r="J42" s="778"/>
      <c r="K42" s="778"/>
      <c r="L42" s="779"/>
    </row>
    <row r="43" spans="1:12">
      <c r="A43" s="368">
        <v>32</v>
      </c>
      <c r="B43" s="379" t="s">
        <v>918</v>
      </c>
      <c r="C43" s="520">
        <v>1855.579</v>
      </c>
      <c r="D43" s="18">
        <v>0</v>
      </c>
      <c r="E43" s="420">
        <v>1353.6849999999999</v>
      </c>
      <c r="F43" s="422">
        <v>1743.7253722941368</v>
      </c>
      <c r="G43" s="423">
        <f t="shared" si="0"/>
        <v>-390.04037229413689</v>
      </c>
      <c r="H43" s="777"/>
      <c r="I43" s="778"/>
      <c r="J43" s="778"/>
      <c r="K43" s="778"/>
      <c r="L43" s="779"/>
    </row>
    <row r="44" spans="1:12">
      <c r="A44" s="3"/>
      <c r="B44" s="380" t="s">
        <v>86</v>
      </c>
      <c r="C44" s="521">
        <v>50925.909</v>
      </c>
      <c r="D44" s="18">
        <v>0</v>
      </c>
      <c r="E44" s="421">
        <v>34931.656000000003</v>
      </c>
      <c r="F44" s="424">
        <v>47446.310899999997</v>
      </c>
      <c r="G44" s="421">
        <f t="shared" si="0"/>
        <v>-12514.654899999994</v>
      </c>
      <c r="H44" s="780"/>
      <c r="I44" s="781"/>
      <c r="J44" s="781"/>
      <c r="K44" s="781"/>
      <c r="L44" s="782"/>
    </row>
    <row r="45" spans="1:12">
      <c r="A45" s="20" t="s">
        <v>651</v>
      </c>
      <c r="B45" s="21"/>
      <c r="C45" s="21"/>
      <c r="D45" s="21"/>
      <c r="E45" s="21"/>
      <c r="F45" s="21"/>
      <c r="G45" s="21"/>
      <c r="H45" s="21"/>
      <c r="I45" s="21"/>
      <c r="J45" s="21"/>
      <c r="K45" s="21"/>
      <c r="L45" s="21"/>
    </row>
    <row r="46" spans="1:12" ht="15.75" customHeight="1">
      <c r="A46" s="14"/>
      <c r="B46" s="14"/>
      <c r="C46" s="14"/>
      <c r="D46" s="14"/>
      <c r="E46" s="14"/>
      <c r="F46" s="14"/>
      <c r="G46" s="14"/>
      <c r="H46" s="14"/>
      <c r="I46" s="14"/>
      <c r="J46" s="14"/>
      <c r="K46" s="14"/>
      <c r="L46" s="14"/>
    </row>
    <row r="47" spans="1:12" ht="18" customHeight="1">
      <c r="A47" s="435"/>
      <c r="B47" s="435"/>
      <c r="C47" s="435"/>
      <c r="D47" s="14"/>
      <c r="E47" s="14"/>
      <c r="F47" s="14"/>
      <c r="G47" s="623" t="s">
        <v>1079</v>
      </c>
      <c r="H47" s="623"/>
      <c r="I47" s="623"/>
      <c r="J47" s="623"/>
      <c r="K47" s="623"/>
      <c r="L47" s="435"/>
    </row>
    <row r="48" spans="1:12" ht="15">
      <c r="A48" s="435"/>
      <c r="B48" s="435"/>
      <c r="C48" s="435"/>
      <c r="D48" s="578"/>
      <c r="E48" s="578"/>
      <c r="F48" s="578"/>
      <c r="G48" s="675" t="s">
        <v>1058</v>
      </c>
      <c r="H48" s="675"/>
      <c r="I48" s="675"/>
      <c r="J48" s="675"/>
      <c r="K48" s="675"/>
      <c r="L48" s="435"/>
    </row>
    <row r="49" spans="1:12">
      <c r="A49" s="435"/>
      <c r="B49" s="435"/>
      <c r="C49" s="435"/>
      <c r="D49" s="435"/>
      <c r="E49" s="435"/>
      <c r="F49" s="435"/>
      <c r="G49" s="435"/>
      <c r="H49" s="435"/>
      <c r="I49" s="435"/>
      <c r="J49" s="578"/>
      <c r="K49" s="578"/>
      <c r="L49" s="435"/>
    </row>
    <row r="50" spans="1:12" ht="15" customHeight="1">
      <c r="A50" s="14" t="s">
        <v>19</v>
      </c>
      <c r="B50" s="14"/>
      <c r="C50" s="14"/>
      <c r="D50" s="624" t="s">
        <v>1081</v>
      </c>
      <c r="E50" s="624"/>
      <c r="F50" s="435"/>
      <c r="G50" s="435"/>
      <c r="H50" s="435"/>
      <c r="I50" s="435"/>
      <c r="J50" s="435"/>
      <c r="K50" s="435"/>
      <c r="L50" s="517"/>
    </row>
    <row r="51" spans="1:12">
      <c r="A51" s="14"/>
      <c r="B51" s="578"/>
      <c r="C51" s="578"/>
      <c r="D51" s="14"/>
      <c r="E51" s="14"/>
      <c r="F51" s="34"/>
      <c r="G51" s="623" t="s">
        <v>1080</v>
      </c>
      <c r="H51" s="623"/>
      <c r="I51" s="623"/>
      <c r="J51" s="623"/>
      <c r="K51" s="623"/>
      <c r="L51" s="578"/>
    </row>
    <row r="52" spans="1:12">
      <c r="A52" s="595"/>
      <c r="B52" s="595"/>
      <c r="C52" s="595"/>
      <c r="D52" s="595"/>
      <c r="E52" s="595"/>
      <c r="F52" s="595"/>
      <c r="G52" s="595"/>
      <c r="H52" s="595"/>
      <c r="I52" s="595"/>
      <c r="J52" s="595"/>
      <c r="K52" s="595"/>
      <c r="L52" s="595"/>
    </row>
    <row r="53" spans="1:12">
      <c r="A53" s="578"/>
      <c r="B53" s="578"/>
      <c r="C53" s="578"/>
      <c r="D53" s="578"/>
      <c r="E53" s="578"/>
      <c r="F53" s="578"/>
      <c r="G53" s="578"/>
      <c r="H53" s="578"/>
      <c r="I53" s="578"/>
      <c r="J53" s="578"/>
      <c r="K53" s="578"/>
      <c r="L53" s="578"/>
    </row>
    <row r="54" spans="1:12">
      <c r="A54" s="578"/>
      <c r="B54" s="578"/>
      <c r="C54" s="578"/>
      <c r="D54" s="578"/>
      <c r="E54" s="578"/>
      <c r="F54" s="578"/>
      <c r="G54" s="578"/>
      <c r="H54" s="578"/>
      <c r="I54" s="578"/>
      <c r="J54" s="578"/>
      <c r="K54" s="578"/>
      <c r="L54" s="578"/>
    </row>
  </sheetData>
  <mergeCells count="16">
    <mergeCell ref="L1:M1"/>
    <mergeCell ref="A3:L3"/>
    <mergeCell ref="A2:L2"/>
    <mergeCell ref="A5:L5"/>
    <mergeCell ref="A7:B7"/>
    <mergeCell ref="F7:L7"/>
    <mergeCell ref="H12:L44"/>
    <mergeCell ref="G47:K47"/>
    <mergeCell ref="G48:K48"/>
    <mergeCell ref="D50:E50"/>
    <mergeCell ref="G51:K51"/>
    <mergeCell ref="A9:A10"/>
    <mergeCell ref="B9:B10"/>
    <mergeCell ref="C9:G9"/>
    <mergeCell ref="H9:L9"/>
    <mergeCell ref="I8:L8"/>
  </mergeCells>
  <phoneticPr fontId="0" type="noConversion"/>
  <printOptions horizontalCentered="1"/>
  <pageMargins left="0.70866141732283472" right="0.70866141732283472" top="0.23622047244094491" bottom="0" header="0.31496062992125984" footer="0.31496062992125984"/>
  <pageSetup paperSize="9" scale="78" orientation="landscape" r:id="rId1"/>
  <rowBreaks count="1" manualBreakCount="1">
    <brk id="51" max="16383" man="1"/>
  </rowBreaks>
</worksheet>
</file>

<file path=xl/worksheets/sheet21.xml><?xml version="1.0" encoding="utf-8"?>
<worksheet xmlns="http://schemas.openxmlformats.org/spreadsheetml/2006/main" xmlns:r="http://schemas.openxmlformats.org/officeDocument/2006/relationships">
  <sheetPr>
    <pageSetUpPr fitToPage="1"/>
  </sheetPr>
  <dimension ref="A1:Q55"/>
  <sheetViews>
    <sheetView zoomScaleSheetLayoutView="90" workbookViewId="0">
      <selection activeCell="E47" sqref="E47:L51"/>
    </sheetView>
  </sheetViews>
  <sheetFormatPr defaultRowHeight="12.75"/>
  <cols>
    <col min="1" max="1" width="3.7109375" style="15" customWidth="1"/>
    <col min="2" max="2" width="14.85546875" style="15" customWidth="1"/>
    <col min="3" max="3" width="10.5703125" style="15" customWidth="1"/>
    <col min="4" max="4" width="10.7109375" style="15" customWidth="1"/>
    <col min="5" max="5" width="10.4257812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7" customFormat="1" ht="15">
      <c r="D1" s="34"/>
      <c r="E1" s="34"/>
      <c r="F1" s="34"/>
      <c r="G1" s="34"/>
      <c r="H1" s="34"/>
      <c r="I1" s="34"/>
      <c r="J1" s="34"/>
      <c r="K1" s="34"/>
      <c r="L1" s="783" t="s">
        <v>69</v>
      </c>
      <c r="M1" s="783"/>
      <c r="N1" s="41"/>
    </row>
    <row r="2" spans="1:17" customFormat="1" ht="15">
      <c r="A2" s="767" t="s">
        <v>0</v>
      </c>
      <c r="B2" s="767"/>
      <c r="C2" s="767"/>
      <c r="D2" s="767"/>
      <c r="E2" s="767"/>
      <c r="F2" s="767"/>
      <c r="G2" s="767"/>
      <c r="H2" s="767"/>
      <c r="I2" s="767"/>
      <c r="J2" s="767"/>
      <c r="K2" s="767"/>
      <c r="L2" s="767"/>
      <c r="M2" s="43"/>
      <c r="N2" s="43"/>
    </row>
    <row r="3" spans="1:17" customFormat="1" ht="20.25">
      <c r="A3" s="785" t="s">
        <v>734</v>
      </c>
      <c r="B3" s="785"/>
      <c r="C3" s="785"/>
      <c r="D3" s="785"/>
      <c r="E3" s="785"/>
      <c r="F3" s="785"/>
      <c r="G3" s="785"/>
      <c r="H3" s="785"/>
      <c r="I3" s="785"/>
      <c r="J3" s="785"/>
      <c r="K3" s="785"/>
      <c r="L3" s="785"/>
      <c r="M3" s="42"/>
      <c r="N3" s="42"/>
    </row>
    <row r="4" spans="1:17" customFormat="1" ht="10.5" customHeight="1"/>
    <row r="5" spans="1:17" ht="19.5" customHeight="1">
      <c r="A5" s="768" t="s">
        <v>800</v>
      </c>
      <c r="B5" s="768"/>
      <c r="C5" s="768"/>
      <c r="D5" s="768"/>
      <c r="E5" s="768"/>
      <c r="F5" s="768"/>
      <c r="G5" s="768"/>
      <c r="H5" s="768"/>
      <c r="I5" s="768"/>
      <c r="J5" s="768"/>
      <c r="K5" s="768"/>
      <c r="L5" s="768"/>
    </row>
    <row r="6" spans="1:17">
      <c r="A6" s="22"/>
      <c r="B6" s="22"/>
      <c r="C6" s="22"/>
      <c r="D6" s="22"/>
      <c r="E6" s="22"/>
      <c r="F6" s="22"/>
      <c r="G6" s="22"/>
      <c r="H6" s="22"/>
      <c r="I6" s="22"/>
      <c r="J6" s="22"/>
      <c r="K6" s="22"/>
      <c r="L6" s="22"/>
    </row>
    <row r="7" spans="1:17">
      <c r="A7" s="666" t="s">
        <v>919</v>
      </c>
      <c r="B7" s="666"/>
      <c r="F7" s="784" t="s">
        <v>17</v>
      </c>
      <c r="G7" s="784"/>
      <c r="H7" s="784"/>
      <c r="I7" s="784"/>
      <c r="J7" s="784"/>
      <c r="K7" s="784"/>
      <c r="L7" s="784"/>
    </row>
    <row r="8" spans="1:17">
      <c r="A8" s="14"/>
      <c r="F8" s="16"/>
      <c r="G8" s="99"/>
      <c r="H8" s="99"/>
      <c r="I8" s="739" t="s">
        <v>1070</v>
      </c>
      <c r="J8" s="739"/>
      <c r="K8" s="739"/>
      <c r="L8" s="739"/>
    </row>
    <row r="9" spans="1:17" s="14" customFormat="1">
      <c r="A9" s="613" t="s">
        <v>2</v>
      </c>
      <c r="B9" s="613" t="s">
        <v>3</v>
      </c>
      <c r="C9" s="614" t="s">
        <v>18</v>
      </c>
      <c r="D9" s="615"/>
      <c r="E9" s="615"/>
      <c r="F9" s="615"/>
      <c r="G9" s="615"/>
      <c r="H9" s="614" t="s">
        <v>39</v>
      </c>
      <c r="I9" s="615"/>
      <c r="J9" s="615"/>
      <c r="K9" s="615"/>
      <c r="L9" s="615"/>
      <c r="P9" s="29"/>
      <c r="Q9" s="29"/>
    </row>
    <row r="10" spans="1:17" s="14" customFormat="1" ht="77.45" customHeight="1">
      <c r="A10" s="613"/>
      <c r="B10" s="613"/>
      <c r="C10" s="352" t="s">
        <v>838</v>
      </c>
      <c r="D10" s="352" t="s">
        <v>816</v>
      </c>
      <c r="E10" s="5" t="s">
        <v>67</v>
      </c>
      <c r="F10" s="5" t="s">
        <v>68</v>
      </c>
      <c r="G10" s="5" t="s">
        <v>652</v>
      </c>
      <c r="H10" s="352" t="s">
        <v>838</v>
      </c>
      <c r="I10" s="352" t="s">
        <v>816</v>
      </c>
      <c r="J10" s="5" t="s">
        <v>67</v>
      </c>
      <c r="K10" s="5" t="s">
        <v>68</v>
      </c>
      <c r="L10" s="5" t="s">
        <v>653</v>
      </c>
    </row>
    <row r="11" spans="1:17" s="14" customFormat="1">
      <c r="A11" s="5">
        <v>1</v>
      </c>
      <c r="B11" s="5">
        <v>2</v>
      </c>
      <c r="C11" s="5">
        <v>3</v>
      </c>
      <c r="D11" s="5">
        <v>4</v>
      </c>
      <c r="E11" s="5">
        <v>5</v>
      </c>
      <c r="F11" s="5">
        <v>6</v>
      </c>
      <c r="G11" s="5">
        <v>7</v>
      </c>
      <c r="H11" s="5">
        <v>8</v>
      </c>
      <c r="I11" s="5">
        <v>9</v>
      </c>
      <c r="J11" s="5">
        <v>10</v>
      </c>
      <c r="K11" s="5">
        <v>11</v>
      </c>
      <c r="L11" s="5">
        <v>12</v>
      </c>
    </row>
    <row r="12" spans="1:17">
      <c r="A12" s="17">
        <v>1</v>
      </c>
      <c r="B12" s="379" t="s">
        <v>887</v>
      </c>
      <c r="C12" s="520">
        <v>985.16600000000017</v>
      </c>
      <c r="D12" s="18">
        <v>0</v>
      </c>
      <c r="E12" s="420">
        <v>740.50569315528992</v>
      </c>
      <c r="F12" s="422">
        <v>927.18200000000002</v>
      </c>
      <c r="G12" s="423">
        <f>D12+E12-F12</f>
        <v>-186.6763068447101</v>
      </c>
      <c r="H12" s="774" t="s">
        <v>946</v>
      </c>
      <c r="I12" s="775"/>
      <c r="J12" s="775"/>
      <c r="K12" s="775"/>
      <c r="L12" s="776"/>
    </row>
    <row r="13" spans="1:17">
      <c r="A13" s="17">
        <v>2</v>
      </c>
      <c r="B13" s="379" t="s">
        <v>888</v>
      </c>
      <c r="C13" s="520">
        <v>1889.95</v>
      </c>
      <c r="D13" s="18">
        <v>0</v>
      </c>
      <c r="E13" s="420">
        <v>866.8340197030534</v>
      </c>
      <c r="F13" s="422">
        <v>1453.4349999999999</v>
      </c>
      <c r="G13" s="423">
        <f t="shared" ref="G13:G44" si="0">D13+E13-F13</f>
        <v>-586.60098029694655</v>
      </c>
      <c r="H13" s="777"/>
      <c r="I13" s="778"/>
      <c r="J13" s="778"/>
      <c r="K13" s="778"/>
      <c r="L13" s="779"/>
    </row>
    <row r="14" spans="1:17">
      <c r="A14" s="17">
        <v>3</v>
      </c>
      <c r="B14" s="379" t="s">
        <v>889</v>
      </c>
      <c r="C14" s="520">
        <v>1888.0540000000001</v>
      </c>
      <c r="D14" s="18">
        <v>0</v>
      </c>
      <c r="E14" s="420">
        <v>1083.0999999999999</v>
      </c>
      <c r="F14" s="422">
        <v>1558.4459999999999</v>
      </c>
      <c r="G14" s="423">
        <f t="shared" si="0"/>
        <v>-475.346</v>
      </c>
      <c r="H14" s="777"/>
      <c r="I14" s="778"/>
      <c r="J14" s="778"/>
      <c r="K14" s="778"/>
      <c r="L14" s="779"/>
    </row>
    <row r="15" spans="1:17">
      <c r="A15" s="17">
        <v>4</v>
      </c>
      <c r="B15" s="379" t="s">
        <v>890</v>
      </c>
      <c r="C15" s="520">
        <v>2721.0439999999999</v>
      </c>
      <c r="D15" s="18">
        <v>0</v>
      </c>
      <c r="E15" s="420">
        <v>2056.1112496031374</v>
      </c>
      <c r="F15" s="422">
        <v>2843.7849999999999</v>
      </c>
      <c r="G15" s="423">
        <f t="shared" si="0"/>
        <v>-787.67375039686249</v>
      </c>
      <c r="H15" s="777"/>
      <c r="I15" s="778"/>
      <c r="J15" s="778"/>
      <c r="K15" s="778"/>
      <c r="L15" s="779"/>
    </row>
    <row r="16" spans="1:17">
      <c r="A16" s="17">
        <v>5</v>
      </c>
      <c r="B16" s="379" t="s">
        <v>891</v>
      </c>
      <c r="C16" s="520">
        <v>2061.989</v>
      </c>
      <c r="D16" s="18">
        <v>0</v>
      </c>
      <c r="E16" s="420">
        <v>1859.6411916145298</v>
      </c>
      <c r="F16" s="422">
        <v>2207.998</v>
      </c>
      <c r="G16" s="423">
        <f t="shared" si="0"/>
        <v>-348.35680838547023</v>
      </c>
      <c r="H16" s="777"/>
      <c r="I16" s="778"/>
      <c r="J16" s="778"/>
      <c r="K16" s="778"/>
      <c r="L16" s="779"/>
    </row>
    <row r="17" spans="1:12">
      <c r="A17" s="17">
        <v>6</v>
      </c>
      <c r="B17" s="379" t="s">
        <v>892</v>
      </c>
      <c r="C17" s="520">
        <v>2064.1840000000002</v>
      </c>
      <c r="D17" s="18">
        <v>0</v>
      </c>
      <c r="E17" s="420">
        <v>1771.2999262302735</v>
      </c>
      <c r="F17" s="422">
        <v>1703.34</v>
      </c>
      <c r="G17" s="423">
        <f t="shared" si="0"/>
        <v>67.959926230273595</v>
      </c>
      <c r="H17" s="777"/>
      <c r="I17" s="778"/>
      <c r="J17" s="778"/>
      <c r="K17" s="778"/>
      <c r="L17" s="779"/>
    </row>
    <row r="18" spans="1:12">
      <c r="A18" s="17">
        <v>7</v>
      </c>
      <c r="B18" s="379" t="s">
        <v>893</v>
      </c>
      <c r="C18" s="520">
        <v>1619.1229999999998</v>
      </c>
      <c r="D18" s="18">
        <v>0</v>
      </c>
      <c r="E18" s="420">
        <v>855.08548407881221</v>
      </c>
      <c r="F18" s="422">
        <v>1393.068</v>
      </c>
      <c r="G18" s="423">
        <f t="shared" si="0"/>
        <v>-537.98251592118777</v>
      </c>
      <c r="H18" s="777"/>
      <c r="I18" s="778"/>
      <c r="J18" s="778"/>
      <c r="K18" s="778"/>
      <c r="L18" s="779"/>
    </row>
    <row r="19" spans="1:12">
      <c r="A19" s="17">
        <v>8</v>
      </c>
      <c r="B19" s="379" t="s">
        <v>894</v>
      </c>
      <c r="C19" s="520">
        <v>2637.2910000000002</v>
      </c>
      <c r="D19" s="18">
        <v>0</v>
      </c>
      <c r="E19" s="420">
        <v>1368.1502162666916</v>
      </c>
      <c r="F19" s="422">
        <v>2323.4580000000001</v>
      </c>
      <c r="G19" s="423">
        <f t="shared" si="0"/>
        <v>-955.3077837333085</v>
      </c>
      <c r="H19" s="777"/>
      <c r="I19" s="778"/>
      <c r="J19" s="778"/>
      <c r="K19" s="778"/>
      <c r="L19" s="779"/>
    </row>
    <row r="20" spans="1:12">
      <c r="A20" s="17">
        <v>9</v>
      </c>
      <c r="B20" s="379" t="s">
        <v>895</v>
      </c>
      <c r="C20" s="520">
        <v>1159.798</v>
      </c>
      <c r="D20" s="18">
        <v>0</v>
      </c>
      <c r="E20" s="420">
        <v>645.83600000000001</v>
      </c>
      <c r="F20" s="422">
        <v>879.81500000000005</v>
      </c>
      <c r="G20" s="423">
        <f t="shared" si="0"/>
        <v>-233.97900000000004</v>
      </c>
      <c r="H20" s="777"/>
      <c r="I20" s="778"/>
      <c r="J20" s="778"/>
      <c r="K20" s="778"/>
      <c r="L20" s="779"/>
    </row>
    <row r="21" spans="1:12">
      <c r="A21" s="17">
        <v>10</v>
      </c>
      <c r="B21" s="379" t="s">
        <v>896</v>
      </c>
      <c r="C21" s="520">
        <v>1003.075</v>
      </c>
      <c r="D21" s="18">
        <v>0</v>
      </c>
      <c r="E21" s="420">
        <v>776.26593930338959</v>
      </c>
      <c r="F21" s="422">
        <v>994.16</v>
      </c>
      <c r="G21" s="423">
        <f t="shared" si="0"/>
        <v>-217.89406069661038</v>
      </c>
      <c r="H21" s="777"/>
      <c r="I21" s="778"/>
      <c r="J21" s="778"/>
      <c r="K21" s="778"/>
      <c r="L21" s="779"/>
    </row>
    <row r="22" spans="1:12">
      <c r="A22" s="17">
        <v>11</v>
      </c>
      <c r="B22" s="379" t="s">
        <v>897</v>
      </c>
      <c r="C22" s="520">
        <v>2457.7139999999995</v>
      </c>
      <c r="D22" s="18">
        <v>0</v>
      </c>
      <c r="E22" s="420">
        <v>2085.3405722289663</v>
      </c>
      <c r="F22" s="422">
        <v>2688.8150000000001</v>
      </c>
      <c r="G22" s="423">
        <f t="shared" si="0"/>
        <v>-603.47442777103379</v>
      </c>
      <c r="H22" s="777"/>
      <c r="I22" s="778"/>
      <c r="J22" s="778"/>
      <c r="K22" s="778"/>
      <c r="L22" s="779"/>
    </row>
    <row r="23" spans="1:12">
      <c r="A23" s="17">
        <v>12</v>
      </c>
      <c r="B23" s="379" t="s">
        <v>898</v>
      </c>
      <c r="C23" s="520">
        <v>2271.8209999999999</v>
      </c>
      <c r="D23" s="18">
        <v>0</v>
      </c>
      <c r="E23" s="420">
        <v>1615.9841551965637</v>
      </c>
      <c r="F23" s="422">
        <v>2267.1959999999999</v>
      </c>
      <c r="G23" s="423">
        <f t="shared" si="0"/>
        <v>-651.21184480343618</v>
      </c>
      <c r="H23" s="777"/>
      <c r="I23" s="778"/>
      <c r="J23" s="778"/>
      <c r="K23" s="778"/>
      <c r="L23" s="779"/>
    </row>
    <row r="24" spans="1:12">
      <c r="A24" s="17">
        <v>13</v>
      </c>
      <c r="B24" s="379" t="s">
        <v>899</v>
      </c>
      <c r="C24" s="520">
        <v>1946.2170000000001</v>
      </c>
      <c r="D24" s="18">
        <v>0</v>
      </c>
      <c r="E24" s="420">
        <v>1587.235294705388</v>
      </c>
      <c r="F24" s="422">
        <v>1854.768</v>
      </c>
      <c r="G24" s="423">
        <f t="shared" si="0"/>
        <v>-267.53270529461201</v>
      </c>
      <c r="H24" s="777"/>
      <c r="I24" s="778"/>
      <c r="J24" s="778"/>
      <c r="K24" s="778"/>
      <c r="L24" s="779"/>
    </row>
    <row r="25" spans="1:12">
      <c r="A25" s="17">
        <v>14</v>
      </c>
      <c r="B25" s="379" t="s">
        <v>900</v>
      </c>
      <c r="C25" s="520">
        <v>1248.4170000000001</v>
      </c>
      <c r="D25" s="18">
        <v>0</v>
      </c>
      <c r="E25" s="420">
        <v>745.60494275842757</v>
      </c>
      <c r="F25" s="422">
        <v>1113.6959999999999</v>
      </c>
      <c r="G25" s="423">
        <f t="shared" si="0"/>
        <v>-368.09105724157234</v>
      </c>
      <c r="H25" s="777"/>
      <c r="I25" s="778"/>
      <c r="J25" s="778"/>
      <c r="K25" s="778"/>
      <c r="L25" s="779"/>
    </row>
    <row r="26" spans="1:12" s="369" customFormat="1">
      <c r="A26" s="368">
        <v>15</v>
      </c>
      <c r="B26" s="379" t="s">
        <v>901</v>
      </c>
      <c r="C26" s="520">
        <v>556.26800000000003</v>
      </c>
      <c r="D26" s="18">
        <v>0</v>
      </c>
      <c r="E26" s="420">
        <v>474.48908385470168</v>
      </c>
      <c r="F26" s="422">
        <v>535.75800000000004</v>
      </c>
      <c r="G26" s="423">
        <f t="shared" si="0"/>
        <v>-61.268916145298363</v>
      </c>
      <c r="H26" s="777"/>
      <c r="I26" s="778"/>
      <c r="J26" s="778"/>
      <c r="K26" s="778"/>
      <c r="L26" s="779"/>
    </row>
    <row r="27" spans="1:12" s="369" customFormat="1">
      <c r="A27" s="368">
        <v>16</v>
      </c>
      <c r="B27" s="379" t="s">
        <v>902</v>
      </c>
      <c r="C27" s="520">
        <v>584.54700000000003</v>
      </c>
      <c r="D27" s="18">
        <v>0</v>
      </c>
      <c r="E27" s="420">
        <v>421.40505593426087</v>
      </c>
      <c r="F27" s="422">
        <v>508.71300000000002</v>
      </c>
      <c r="G27" s="423">
        <f t="shared" si="0"/>
        <v>-87.30794406573915</v>
      </c>
      <c r="H27" s="777"/>
      <c r="I27" s="778"/>
      <c r="J27" s="778"/>
      <c r="K27" s="778"/>
      <c r="L27" s="779"/>
    </row>
    <row r="28" spans="1:12" s="369" customFormat="1">
      <c r="A28" s="368">
        <v>17</v>
      </c>
      <c r="B28" s="379" t="s">
        <v>903</v>
      </c>
      <c r="C28" s="520">
        <v>2148.3460000000005</v>
      </c>
      <c r="D28" s="18">
        <v>0</v>
      </c>
      <c r="E28" s="420">
        <v>1892.2161417499299</v>
      </c>
      <c r="F28" s="422">
        <v>2218.9299999999998</v>
      </c>
      <c r="G28" s="423">
        <f t="shared" si="0"/>
        <v>-326.71385825006996</v>
      </c>
      <c r="H28" s="777"/>
      <c r="I28" s="778"/>
      <c r="J28" s="778"/>
      <c r="K28" s="778"/>
      <c r="L28" s="779"/>
    </row>
    <row r="29" spans="1:12" s="369" customFormat="1">
      <c r="A29" s="368">
        <v>18</v>
      </c>
      <c r="B29" s="379" t="s">
        <v>904</v>
      </c>
      <c r="C29" s="520">
        <v>1242.934</v>
      </c>
      <c r="D29" s="18">
        <v>0</v>
      </c>
      <c r="E29" s="420">
        <v>973.88601942291541</v>
      </c>
      <c r="F29" s="422">
        <v>1168.6669999999999</v>
      </c>
      <c r="G29" s="423">
        <f t="shared" si="0"/>
        <v>-194.78098057708451</v>
      </c>
      <c r="H29" s="777"/>
      <c r="I29" s="778"/>
      <c r="J29" s="778"/>
      <c r="K29" s="778"/>
      <c r="L29" s="779"/>
    </row>
    <row r="30" spans="1:12" s="369" customFormat="1">
      <c r="A30" s="368">
        <v>19</v>
      </c>
      <c r="B30" s="379" t="s">
        <v>905</v>
      </c>
      <c r="C30" s="520">
        <v>3337.239</v>
      </c>
      <c r="D30" s="18">
        <v>0</v>
      </c>
      <c r="E30" s="420">
        <v>2209.2477543187974</v>
      </c>
      <c r="F30" s="422">
        <v>3334.069</v>
      </c>
      <c r="G30" s="423">
        <f t="shared" si="0"/>
        <v>-1124.8212456812025</v>
      </c>
      <c r="H30" s="777"/>
      <c r="I30" s="778"/>
      <c r="J30" s="778"/>
      <c r="K30" s="778"/>
      <c r="L30" s="779"/>
    </row>
    <row r="31" spans="1:12" s="369" customFormat="1">
      <c r="A31" s="368">
        <v>20</v>
      </c>
      <c r="B31" s="379" t="s">
        <v>906</v>
      </c>
      <c r="C31" s="520">
        <v>1376.375</v>
      </c>
      <c r="D31" s="18">
        <v>0</v>
      </c>
      <c r="E31" s="420">
        <v>722.52499999999998</v>
      </c>
      <c r="F31" s="422">
        <v>1303.7059999999999</v>
      </c>
      <c r="G31" s="423">
        <f t="shared" si="0"/>
        <v>-581.18099999999993</v>
      </c>
      <c r="H31" s="777"/>
      <c r="I31" s="778"/>
      <c r="J31" s="778"/>
      <c r="K31" s="778"/>
      <c r="L31" s="779"/>
    </row>
    <row r="32" spans="1:12" s="369" customFormat="1">
      <c r="A32" s="368">
        <v>21</v>
      </c>
      <c r="B32" s="379" t="s">
        <v>907</v>
      </c>
      <c r="C32" s="520">
        <v>2363.703</v>
      </c>
      <c r="D32" s="18">
        <v>0</v>
      </c>
      <c r="E32" s="420">
        <v>1863.7654521430575</v>
      </c>
      <c r="F32" s="422">
        <v>2217.7840000000001</v>
      </c>
      <c r="G32" s="423">
        <f t="shared" si="0"/>
        <v>-354.01854785694263</v>
      </c>
      <c r="H32" s="777"/>
      <c r="I32" s="778"/>
      <c r="J32" s="778"/>
      <c r="K32" s="778"/>
      <c r="L32" s="779"/>
    </row>
    <row r="33" spans="1:13" s="369" customFormat="1">
      <c r="A33" s="368">
        <v>22</v>
      </c>
      <c r="B33" s="379" t="s">
        <v>908</v>
      </c>
      <c r="C33" s="520">
        <v>1202.1190000000001</v>
      </c>
      <c r="D33" s="18">
        <v>0</v>
      </c>
      <c r="E33" s="420">
        <v>572.90512643570833</v>
      </c>
      <c r="F33" s="422">
        <v>1080.0350000000001</v>
      </c>
      <c r="G33" s="423">
        <f t="shared" si="0"/>
        <v>-507.12987356429176</v>
      </c>
      <c r="H33" s="777"/>
      <c r="I33" s="778"/>
      <c r="J33" s="778"/>
      <c r="K33" s="778"/>
      <c r="L33" s="779"/>
    </row>
    <row r="34" spans="1:13" s="369" customFormat="1">
      <c r="A34" s="368">
        <v>23</v>
      </c>
      <c r="B34" s="379" t="s">
        <v>909</v>
      </c>
      <c r="C34" s="520">
        <v>2536.3430000000003</v>
      </c>
      <c r="D34" s="18">
        <v>0</v>
      </c>
      <c r="E34" s="420">
        <v>1745.6670391259688</v>
      </c>
      <c r="F34" s="422">
        <v>2189.7350000000001</v>
      </c>
      <c r="G34" s="423">
        <f t="shared" si="0"/>
        <v>-444.06796087403131</v>
      </c>
      <c r="H34" s="777"/>
      <c r="I34" s="778"/>
      <c r="J34" s="778"/>
      <c r="K34" s="778"/>
      <c r="L34" s="779"/>
    </row>
    <row r="35" spans="1:13" s="369" customFormat="1">
      <c r="A35" s="368">
        <v>24</v>
      </c>
      <c r="B35" s="379" t="s">
        <v>910</v>
      </c>
      <c r="C35" s="520">
        <v>2412.11</v>
      </c>
      <c r="D35" s="18">
        <v>0</v>
      </c>
      <c r="E35" s="420">
        <v>1569.9139298720702</v>
      </c>
      <c r="F35" s="422">
        <v>2158.0250000000001</v>
      </c>
      <c r="G35" s="423">
        <f t="shared" si="0"/>
        <v>-588.11107012792991</v>
      </c>
      <c r="H35" s="777"/>
      <c r="I35" s="778"/>
      <c r="J35" s="778"/>
      <c r="K35" s="778"/>
      <c r="L35" s="779"/>
    </row>
    <row r="36" spans="1:13" s="369" customFormat="1">
      <c r="A36" s="368">
        <v>25</v>
      </c>
      <c r="B36" s="379" t="s">
        <v>911</v>
      </c>
      <c r="C36" s="520">
        <v>1426.636</v>
      </c>
      <c r="D36" s="18">
        <v>0</v>
      </c>
      <c r="E36" s="420">
        <v>1329.5302817256511</v>
      </c>
      <c r="F36" s="422">
        <v>1327.2809999999999</v>
      </c>
      <c r="G36" s="423">
        <f t="shared" si="0"/>
        <v>2.2492817256511444</v>
      </c>
      <c r="H36" s="777"/>
      <c r="I36" s="778"/>
      <c r="J36" s="778"/>
      <c r="K36" s="778"/>
      <c r="L36" s="779"/>
    </row>
    <row r="37" spans="1:13" s="369" customFormat="1">
      <c r="A37" s="368">
        <v>26</v>
      </c>
      <c r="B37" s="379" t="s">
        <v>912</v>
      </c>
      <c r="C37" s="520">
        <v>2442.37</v>
      </c>
      <c r="D37" s="18">
        <v>0</v>
      </c>
      <c r="E37" s="420">
        <v>1230.546</v>
      </c>
      <c r="F37" s="422">
        <v>1898.4860000000001</v>
      </c>
      <c r="G37" s="423">
        <f t="shared" si="0"/>
        <v>-667.94</v>
      </c>
      <c r="H37" s="777"/>
      <c r="I37" s="778"/>
      <c r="J37" s="778"/>
      <c r="K37" s="778"/>
      <c r="L37" s="779"/>
    </row>
    <row r="38" spans="1:13" s="369" customFormat="1">
      <c r="A38" s="368">
        <v>27</v>
      </c>
      <c r="B38" s="379" t="s">
        <v>913</v>
      </c>
      <c r="C38" s="520">
        <v>1678.797</v>
      </c>
      <c r="D38" s="18">
        <v>0</v>
      </c>
      <c r="E38" s="420">
        <v>299.20100000000002</v>
      </c>
      <c r="F38" s="422">
        <v>1356.9169999999999</v>
      </c>
      <c r="G38" s="423">
        <f t="shared" si="0"/>
        <v>-1057.7159999999999</v>
      </c>
      <c r="H38" s="777"/>
      <c r="I38" s="778"/>
      <c r="J38" s="778"/>
      <c r="K38" s="778"/>
      <c r="L38" s="779"/>
    </row>
    <row r="39" spans="1:13" s="369" customFormat="1">
      <c r="A39" s="368">
        <v>28</v>
      </c>
      <c r="B39" s="379" t="s">
        <v>914</v>
      </c>
      <c r="C39" s="520">
        <v>3019.0919999999996</v>
      </c>
      <c r="D39" s="18">
        <v>0</v>
      </c>
      <c r="E39" s="420">
        <v>2344.9826356335793</v>
      </c>
      <c r="F39" s="422">
        <v>3090.319</v>
      </c>
      <c r="G39" s="423">
        <f t="shared" si="0"/>
        <v>-745.33636436642064</v>
      </c>
      <c r="H39" s="777"/>
      <c r="I39" s="778"/>
      <c r="J39" s="778"/>
      <c r="K39" s="778"/>
      <c r="L39" s="779"/>
    </row>
    <row r="40" spans="1:13" s="369" customFormat="1">
      <c r="A40" s="368">
        <v>29</v>
      </c>
      <c r="B40" s="379" t="s">
        <v>915</v>
      </c>
      <c r="C40" s="520">
        <v>1450.193</v>
      </c>
      <c r="D40" s="18">
        <v>0</v>
      </c>
      <c r="E40" s="420">
        <v>837.63199999999995</v>
      </c>
      <c r="F40" s="422">
        <v>1432.8140000000001</v>
      </c>
      <c r="G40" s="423">
        <f t="shared" si="0"/>
        <v>-595.18200000000013</v>
      </c>
      <c r="H40" s="777"/>
      <c r="I40" s="778"/>
      <c r="J40" s="778"/>
      <c r="K40" s="778"/>
      <c r="L40" s="779"/>
    </row>
    <row r="41" spans="1:13" s="369" customFormat="1">
      <c r="A41" s="368">
        <v>30</v>
      </c>
      <c r="B41" s="379" t="s">
        <v>916</v>
      </c>
      <c r="C41" s="520">
        <v>4160.5160000000005</v>
      </c>
      <c r="D41" s="18">
        <v>0</v>
      </c>
      <c r="E41" s="420">
        <v>2971.5405629844054</v>
      </c>
      <c r="F41" s="422">
        <v>4106.6589999999997</v>
      </c>
      <c r="G41" s="423">
        <f t="shared" si="0"/>
        <v>-1135.1184370155943</v>
      </c>
      <c r="H41" s="777"/>
      <c r="I41" s="778"/>
      <c r="J41" s="778"/>
      <c r="K41" s="778"/>
      <c r="L41" s="779"/>
    </row>
    <row r="42" spans="1:13">
      <c r="A42" s="368">
        <v>31</v>
      </c>
      <c r="B42" s="379" t="s">
        <v>917</v>
      </c>
      <c r="C42" s="520">
        <v>4221.027</v>
      </c>
      <c r="D42" s="18">
        <v>0</v>
      </c>
      <c r="E42" s="420">
        <v>4367.5562362498831</v>
      </c>
      <c r="F42" s="422">
        <v>4506.9449999999997</v>
      </c>
      <c r="G42" s="423">
        <f t="shared" si="0"/>
        <v>-139.3887637501166</v>
      </c>
      <c r="H42" s="777"/>
      <c r="I42" s="778"/>
      <c r="J42" s="778"/>
      <c r="K42" s="778"/>
      <c r="L42" s="779"/>
    </row>
    <row r="43" spans="1:13">
      <c r="A43" s="368">
        <v>32</v>
      </c>
      <c r="B43" s="379" t="s">
        <v>918</v>
      </c>
      <c r="C43" s="520">
        <v>1923.0409999999999</v>
      </c>
      <c r="D43" s="18">
        <v>0</v>
      </c>
      <c r="E43" s="420">
        <v>927.48097562797648</v>
      </c>
      <c r="F43" s="422">
        <v>1477.16</v>
      </c>
      <c r="G43" s="423">
        <f t="shared" si="0"/>
        <v>-549.6790243720236</v>
      </c>
      <c r="H43" s="777"/>
      <c r="I43" s="778"/>
      <c r="J43" s="778"/>
      <c r="K43" s="778"/>
      <c r="L43" s="779"/>
    </row>
    <row r="44" spans="1:13" s="14" customFormat="1">
      <c r="A44" s="494"/>
      <c r="B44" s="380" t="s">
        <v>86</v>
      </c>
      <c r="C44" s="521">
        <v>64035.498999999989</v>
      </c>
      <c r="D44" s="28">
        <v>0</v>
      </c>
      <c r="E44" s="420">
        <v>44811.484979923429</v>
      </c>
      <c r="F44" s="424">
        <f>SUM(F12:F43)</f>
        <v>60121.165000000015</v>
      </c>
      <c r="G44" s="421">
        <f t="shared" si="0"/>
        <v>-15309.680020076587</v>
      </c>
      <c r="H44" s="780"/>
      <c r="I44" s="781"/>
      <c r="J44" s="781"/>
      <c r="K44" s="781"/>
      <c r="L44" s="782"/>
    </row>
    <row r="45" spans="1:13">
      <c r="A45" s="20" t="s">
        <v>651</v>
      </c>
      <c r="B45" s="21"/>
      <c r="C45" s="21"/>
      <c r="D45" s="21"/>
      <c r="E45" s="21"/>
      <c r="F45" s="21"/>
      <c r="G45" s="21"/>
      <c r="H45" s="21"/>
      <c r="I45" s="21"/>
      <c r="J45" s="21"/>
      <c r="K45" s="21"/>
      <c r="L45" s="21"/>
    </row>
    <row r="46" spans="1:13" ht="15.75" customHeight="1">
      <c r="A46" s="14"/>
      <c r="B46" s="14"/>
      <c r="C46" s="14"/>
      <c r="D46" s="14"/>
      <c r="E46" s="14"/>
      <c r="F46" s="14"/>
      <c r="G46" s="14"/>
      <c r="H46" s="14"/>
      <c r="I46" s="14"/>
      <c r="J46" s="14"/>
      <c r="K46" s="14"/>
      <c r="L46" s="14"/>
    </row>
    <row r="47" spans="1:13" ht="15.75" customHeight="1">
      <c r="A47" s="14"/>
      <c r="B47" s="14"/>
      <c r="C47" s="14"/>
      <c r="D47" s="14"/>
      <c r="E47" s="14"/>
      <c r="F47" s="14"/>
      <c r="G47" s="14"/>
      <c r="H47" s="623" t="s">
        <v>1079</v>
      </c>
      <c r="I47" s="623"/>
      <c r="J47" s="623"/>
      <c r="K47" s="623"/>
      <c r="L47" s="623"/>
      <c r="M47" s="578"/>
    </row>
    <row r="48" spans="1:13" ht="14.25" customHeight="1">
      <c r="A48" s="435"/>
      <c r="B48" s="435"/>
      <c r="C48" s="435"/>
      <c r="D48" s="435"/>
      <c r="E48" s="578"/>
      <c r="F48" s="578"/>
      <c r="G48" s="578"/>
      <c r="H48" s="675" t="s">
        <v>1058</v>
      </c>
      <c r="I48" s="675"/>
      <c r="J48" s="675"/>
      <c r="K48" s="675"/>
      <c r="L48" s="675"/>
      <c r="M48" s="578"/>
    </row>
    <row r="49" spans="1:13">
      <c r="A49" s="435"/>
      <c r="B49" s="435"/>
      <c r="C49" s="435"/>
      <c r="D49" s="435"/>
      <c r="E49" s="435"/>
      <c r="F49" s="435"/>
      <c r="G49" s="435"/>
      <c r="H49" s="435"/>
      <c r="I49" s="435"/>
      <c r="J49" s="435"/>
      <c r="K49" s="578"/>
      <c r="L49" s="578"/>
      <c r="M49" s="578"/>
    </row>
    <row r="50" spans="1:13">
      <c r="A50" s="435"/>
      <c r="B50" s="435"/>
      <c r="C50" s="435"/>
      <c r="D50" s="435"/>
      <c r="E50" s="624" t="s">
        <v>1081</v>
      </c>
      <c r="F50" s="624"/>
      <c r="G50" s="435"/>
      <c r="H50" s="435"/>
      <c r="I50" s="435"/>
      <c r="J50" s="435"/>
      <c r="K50" s="435"/>
      <c r="L50" s="435"/>
      <c r="M50" s="578"/>
    </row>
    <row r="51" spans="1:13">
      <c r="A51" s="14" t="s">
        <v>19</v>
      </c>
      <c r="B51" s="14"/>
      <c r="C51" s="14"/>
      <c r="D51" s="14"/>
      <c r="E51" s="14"/>
      <c r="F51" s="14"/>
      <c r="G51" s="34"/>
      <c r="H51" s="623" t="s">
        <v>1080</v>
      </c>
      <c r="I51" s="623"/>
      <c r="J51" s="623"/>
      <c r="K51" s="623"/>
      <c r="L51" s="623"/>
      <c r="M51" s="34"/>
    </row>
    <row r="52" spans="1:13" ht="15" customHeight="1">
      <c r="A52" s="14"/>
      <c r="B52" s="578"/>
      <c r="C52" s="578"/>
      <c r="D52" s="578"/>
      <c r="E52" s="578"/>
      <c r="F52" s="578"/>
      <c r="G52" s="578"/>
      <c r="H52" s="578"/>
      <c r="I52" s="517"/>
      <c r="J52" s="517"/>
      <c r="K52" s="517"/>
      <c r="L52" s="578"/>
      <c r="M52" s="578"/>
    </row>
    <row r="53" spans="1:13">
      <c r="A53" s="595"/>
      <c r="B53" s="595"/>
      <c r="C53" s="595"/>
      <c r="D53" s="595"/>
      <c r="E53" s="595"/>
      <c r="F53" s="595"/>
      <c r="G53" s="595"/>
      <c r="H53" s="595"/>
      <c r="I53" s="595"/>
      <c r="J53" s="595"/>
      <c r="K53" s="595"/>
      <c r="L53" s="595"/>
      <c r="M53" s="578"/>
    </row>
    <row r="54" spans="1:13">
      <c r="A54" s="578"/>
      <c r="B54" s="578"/>
      <c r="C54" s="578"/>
      <c r="D54" s="578"/>
      <c r="E54" s="578"/>
      <c r="F54" s="578"/>
      <c r="G54" s="578"/>
      <c r="H54" s="578"/>
      <c r="I54" s="578"/>
      <c r="J54" s="578"/>
      <c r="K54" s="578"/>
      <c r="L54" s="578"/>
      <c r="M54" s="578"/>
    </row>
    <row r="55" spans="1:13">
      <c r="A55" s="578"/>
      <c r="B55" s="578"/>
      <c r="C55" s="578"/>
      <c r="D55" s="578"/>
      <c r="E55" s="578"/>
      <c r="F55" s="578"/>
      <c r="G55" s="578"/>
      <c r="H55" s="578"/>
      <c r="I55" s="578"/>
      <c r="J55" s="578"/>
      <c r="K55" s="578"/>
      <c r="L55" s="578"/>
      <c r="M55" s="578"/>
    </row>
  </sheetData>
  <mergeCells count="16">
    <mergeCell ref="H12:L44"/>
    <mergeCell ref="H47:L47"/>
    <mergeCell ref="H48:L48"/>
    <mergeCell ref="E50:F50"/>
    <mergeCell ref="H51:L51"/>
    <mergeCell ref="I8:L8"/>
    <mergeCell ref="A9:A10"/>
    <mergeCell ref="B9:B10"/>
    <mergeCell ref="C9:G9"/>
    <mergeCell ref="H9:L9"/>
    <mergeCell ref="F7:L7"/>
    <mergeCell ref="A7:B7"/>
    <mergeCell ref="L1:M1"/>
    <mergeCell ref="A2:L2"/>
    <mergeCell ref="A3:L3"/>
    <mergeCell ref="A5:L5"/>
  </mergeCells>
  <phoneticPr fontId="0" type="noConversion"/>
  <printOptions horizontalCentered="1"/>
  <pageMargins left="0.70866141732283472" right="0.70866141732283472" top="0.23622047244094491" bottom="0" header="0.31496062992125984" footer="0.31496062992125984"/>
  <pageSetup paperSize="9" scale="77" orientation="landscape" r:id="rId1"/>
  <rowBreaks count="1" manualBreakCount="1">
    <brk id="52" max="16383" man="1"/>
  </rowBreaks>
</worksheet>
</file>

<file path=xl/worksheets/sheet22.xml><?xml version="1.0" encoding="utf-8"?>
<worksheet xmlns="http://schemas.openxmlformats.org/spreadsheetml/2006/main" xmlns:r="http://schemas.openxmlformats.org/officeDocument/2006/relationships">
  <sheetPr>
    <pageSetUpPr fitToPage="1"/>
  </sheetPr>
  <dimension ref="A1:M53"/>
  <sheetViews>
    <sheetView zoomScaleSheetLayoutView="80" workbookViewId="0">
      <selection activeCell="F47" sqref="F47:M53"/>
    </sheetView>
  </sheetViews>
  <sheetFormatPr defaultRowHeight="12.75"/>
  <cols>
    <col min="1" max="1" width="5.7109375" style="138" customWidth="1"/>
    <col min="2" max="2" width="14" style="138" customWidth="1"/>
    <col min="3" max="3" width="13" style="138" customWidth="1"/>
    <col min="4" max="4" width="10.7109375" style="138" customWidth="1"/>
    <col min="5" max="5" width="12.42578125" style="138" customWidth="1"/>
    <col min="6" max="6" width="11" style="138" customWidth="1"/>
    <col min="7" max="7" width="9.28515625" style="138" customWidth="1"/>
    <col min="8" max="8" width="11" style="138" customWidth="1"/>
    <col min="9" max="9" width="9.85546875" style="138" customWidth="1"/>
    <col min="10" max="10" width="12.140625" style="272" customWidth="1"/>
    <col min="11" max="11" width="13.28515625" style="138" customWidth="1"/>
    <col min="12" max="12" width="13.140625" style="138" customWidth="1"/>
    <col min="13" max="13" width="12.7109375" style="138" customWidth="1"/>
    <col min="14" max="16384" width="9.140625" style="138"/>
  </cols>
  <sheetData>
    <row r="1" spans="1:13">
      <c r="K1" s="662" t="s">
        <v>199</v>
      </c>
      <c r="L1" s="662"/>
      <c r="M1" s="662"/>
    </row>
    <row r="2" spans="1:13" ht="12.75" customHeight="1"/>
    <row r="3" spans="1:13" ht="15.75">
      <c r="B3" s="786" t="s">
        <v>0</v>
      </c>
      <c r="C3" s="786"/>
      <c r="D3" s="786"/>
      <c r="E3" s="786"/>
      <c r="F3" s="786"/>
      <c r="G3" s="786"/>
      <c r="H3" s="786"/>
      <c r="I3" s="786"/>
      <c r="J3" s="786"/>
      <c r="K3" s="786"/>
    </row>
    <row r="4" spans="1:13" ht="20.25">
      <c r="B4" s="787" t="s">
        <v>734</v>
      </c>
      <c r="C4" s="787"/>
      <c r="D4" s="787"/>
      <c r="E4" s="787"/>
      <c r="F4" s="787"/>
      <c r="G4" s="787"/>
      <c r="H4" s="787"/>
      <c r="I4" s="787"/>
      <c r="J4" s="787"/>
      <c r="K4" s="787"/>
    </row>
    <row r="5" spans="1:13" ht="10.5" customHeight="1">
      <c r="A5" s="138" t="s">
        <v>919</v>
      </c>
    </row>
    <row r="6" spans="1:13" ht="15.75">
      <c r="A6" s="349" t="s">
        <v>801</v>
      </c>
      <c r="B6" s="255"/>
      <c r="C6" s="255"/>
      <c r="D6" s="255"/>
      <c r="E6" s="255"/>
      <c r="F6" s="255"/>
      <c r="G6" s="255"/>
      <c r="H6" s="255"/>
      <c r="I6" s="255"/>
      <c r="J6" s="273"/>
      <c r="K6" s="255"/>
    </row>
    <row r="7" spans="1:13" ht="15.75">
      <c r="B7" s="139"/>
      <c r="C7" s="139"/>
      <c r="D7" s="139"/>
      <c r="E7" s="139"/>
      <c r="F7" s="139"/>
      <c r="G7" s="139"/>
      <c r="H7" s="139"/>
      <c r="L7" s="792" t="s">
        <v>180</v>
      </c>
      <c r="M7" s="792"/>
    </row>
    <row r="8" spans="1:13" ht="15.75">
      <c r="C8" s="139"/>
      <c r="D8" s="139"/>
      <c r="E8" s="139"/>
      <c r="F8" s="139"/>
      <c r="G8" s="739" t="s">
        <v>1070</v>
      </c>
      <c r="H8" s="739"/>
      <c r="I8" s="739"/>
      <c r="J8" s="739"/>
      <c r="K8" s="739"/>
      <c r="L8" s="739"/>
      <c r="M8" s="739"/>
    </row>
    <row r="9" spans="1:13">
      <c r="A9" s="793" t="s">
        <v>21</v>
      </c>
      <c r="B9" s="796" t="s">
        <v>3</v>
      </c>
      <c r="C9" s="788" t="s">
        <v>839</v>
      </c>
      <c r="D9" s="788" t="s">
        <v>816</v>
      </c>
      <c r="E9" s="788" t="s">
        <v>213</v>
      </c>
      <c r="F9" s="788" t="s">
        <v>212</v>
      </c>
      <c r="G9" s="788"/>
      <c r="H9" s="788" t="s">
        <v>177</v>
      </c>
      <c r="I9" s="788"/>
      <c r="J9" s="789" t="s">
        <v>425</v>
      </c>
      <c r="K9" s="788" t="s">
        <v>179</v>
      </c>
      <c r="L9" s="788" t="s">
        <v>402</v>
      </c>
      <c r="M9" s="788" t="s">
        <v>227</v>
      </c>
    </row>
    <row r="10" spans="1:13">
      <c r="A10" s="794"/>
      <c r="B10" s="796"/>
      <c r="C10" s="788"/>
      <c r="D10" s="788"/>
      <c r="E10" s="788"/>
      <c r="F10" s="788"/>
      <c r="G10" s="788"/>
      <c r="H10" s="788"/>
      <c r="I10" s="788"/>
      <c r="J10" s="790"/>
      <c r="K10" s="788"/>
      <c r="L10" s="788"/>
      <c r="M10" s="788"/>
    </row>
    <row r="11" spans="1:13" ht="41.25" customHeight="1">
      <c r="A11" s="795"/>
      <c r="B11" s="796"/>
      <c r="C11" s="788"/>
      <c r="D11" s="788"/>
      <c r="E11" s="788"/>
      <c r="F11" s="140" t="s">
        <v>178</v>
      </c>
      <c r="G11" s="140" t="s">
        <v>228</v>
      </c>
      <c r="H11" s="140" t="s">
        <v>178</v>
      </c>
      <c r="I11" s="140" t="s">
        <v>228</v>
      </c>
      <c r="J11" s="791"/>
      <c r="K11" s="788"/>
      <c r="L11" s="788"/>
      <c r="M11" s="788"/>
    </row>
    <row r="12" spans="1:13">
      <c r="A12" s="146">
        <v>1</v>
      </c>
      <c r="B12" s="146">
        <v>2</v>
      </c>
      <c r="C12" s="146">
        <v>3</v>
      </c>
      <c r="D12" s="146">
        <v>4</v>
      </c>
      <c r="E12" s="146">
        <v>5</v>
      </c>
      <c r="F12" s="146">
        <v>6</v>
      </c>
      <c r="G12" s="146">
        <v>7</v>
      </c>
      <c r="H12" s="146">
        <v>8</v>
      </c>
      <c r="I12" s="146">
        <v>9</v>
      </c>
      <c r="J12" s="274"/>
      <c r="K12" s="146">
        <v>10</v>
      </c>
      <c r="L12" s="164">
        <v>11</v>
      </c>
      <c r="M12" s="164">
        <v>12</v>
      </c>
    </row>
    <row r="13" spans="1:13" ht="12.75" customHeight="1">
      <c r="A13" s="145">
        <v>1</v>
      </c>
      <c r="B13" s="379" t="s">
        <v>887</v>
      </c>
      <c r="C13" s="429">
        <v>53.634999999999998</v>
      </c>
      <c r="D13" s="403">
        <v>19.670000000000002</v>
      </c>
      <c r="E13" s="403">
        <v>33.97</v>
      </c>
      <c r="F13" s="141">
        <v>1484.701</v>
      </c>
      <c r="G13" s="430">
        <f>F13*3000/100000</f>
        <v>44.541029999999999</v>
      </c>
      <c r="H13" s="141">
        <v>1484.701</v>
      </c>
      <c r="I13" s="430">
        <f>H13*3000/100000</f>
        <v>44.541029999999999</v>
      </c>
      <c r="J13" s="431">
        <f>G13-I13</f>
        <v>0</v>
      </c>
      <c r="K13" s="430">
        <f>D13+E13-I13</f>
        <v>9.0989700000000013</v>
      </c>
      <c r="L13" s="797" t="s">
        <v>946</v>
      </c>
      <c r="M13" s="797" t="s">
        <v>946</v>
      </c>
    </row>
    <row r="14" spans="1:13" ht="12.75" customHeight="1">
      <c r="A14" s="145">
        <v>2</v>
      </c>
      <c r="B14" s="379" t="s">
        <v>888</v>
      </c>
      <c r="C14" s="429">
        <v>93.141000000000005</v>
      </c>
      <c r="D14" s="403">
        <v>27.52</v>
      </c>
      <c r="E14" s="403">
        <v>65.62</v>
      </c>
      <c r="F14" s="141">
        <v>1527.633</v>
      </c>
      <c r="G14" s="430">
        <f t="shared" ref="G14:G45" si="0">F14*3000/100000</f>
        <v>45.828989999999997</v>
      </c>
      <c r="H14" s="141">
        <v>1527.633</v>
      </c>
      <c r="I14" s="430">
        <f t="shared" ref="I14:I45" si="1">H14*3000/100000</f>
        <v>45.828989999999997</v>
      </c>
      <c r="J14" s="431">
        <f t="shared" ref="J14:J45" si="2">G14-I14</f>
        <v>0</v>
      </c>
      <c r="K14" s="430">
        <f t="shared" ref="K14:K45" si="3">D14+E14-I14</f>
        <v>47.311010000000003</v>
      </c>
      <c r="L14" s="798"/>
      <c r="M14" s="798"/>
    </row>
    <row r="15" spans="1:13" ht="12.75" customHeight="1">
      <c r="A15" s="145">
        <v>3</v>
      </c>
      <c r="B15" s="379" t="s">
        <v>889</v>
      </c>
      <c r="C15" s="429">
        <v>107.28</v>
      </c>
      <c r="D15" s="403">
        <v>34.83</v>
      </c>
      <c r="E15" s="403">
        <v>72.45</v>
      </c>
      <c r="F15" s="141">
        <v>1793.1679999999999</v>
      </c>
      <c r="G15" s="430">
        <f t="shared" si="0"/>
        <v>53.79504</v>
      </c>
      <c r="H15" s="141">
        <v>1793.1679999999999</v>
      </c>
      <c r="I15" s="430">
        <f t="shared" si="1"/>
        <v>53.79504</v>
      </c>
      <c r="J15" s="431">
        <f t="shared" si="2"/>
        <v>0</v>
      </c>
      <c r="K15" s="430">
        <f t="shared" si="3"/>
        <v>53.484960000000001</v>
      </c>
      <c r="L15" s="798"/>
      <c r="M15" s="798"/>
    </row>
    <row r="16" spans="1:13" ht="12.75" customHeight="1">
      <c r="A16" s="145">
        <v>4</v>
      </c>
      <c r="B16" s="379" t="s">
        <v>890</v>
      </c>
      <c r="C16" s="429">
        <v>133.50299999999999</v>
      </c>
      <c r="D16" s="403">
        <v>51.14</v>
      </c>
      <c r="E16" s="403">
        <v>82.36</v>
      </c>
      <c r="F16" s="141">
        <v>3480.549</v>
      </c>
      <c r="G16" s="430">
        <f t="shared" si="0"/>
        <v>104.41647</v>
      </c>
      <c r="H16" s="141">
        <v>3480.549</v>
      </c>
      <c r="I16" s="430">
        <f t="shared" si="1"/>
        <v>104.41647</v>
      </c>
      <c r="J16" s="431">
        <f t="shared" si="2"/>
        <v>0</v>
      </c>
      <c r="K16" s="430">
        <f t="shared" si="3"/>
        <v>29.083529999999996</v>
      </c>
      <c r="L16" s="798"/>
      <c r="M16" s="798"/>
    </row>
    <row r="17" spans="1:13" ht="12.75" customHeight="1">
      <c r="A17" s="145">
        <v>5</v>
      </c>
      <c r="B17" s="379" t="s">
        <v>891</v>
      </c>
      <c r="C17" s="429">
        <v>102.22199999999999</v>
      </c>
      <c r="D17" s="403">
        <v>40.46</v>
      </c>
      <c r="E17" s="403">
        <v>61.76</v>
      </c>
      <c r="F17" s="141">
        <v>2806.9059999999999</v>
      </c>
      <c r="G17" s="430">
        <f t="shared" si="0"/>
        <v>84.207179999999994</v>
      </c>
      <c r="H17" s="141">
        <v>2806.9059999999999</v>
      </c>
      <c r="I17" s="430">
        <f t="shared" si="1"/>
        <v>84.207179999999994</v>
      </c>
      <c r="J17" s="431">
        <f t="shared" si="2"/>
        <v>0</v>
      </c>
      <c r="K17" s="430">
        <f t="shared" si="3"/>
        <v>18.012820000000005</v>
      </c>
      <c r="L17" s="798"/>
      <c r="M17" s="798"/>
    </row>
    <row r="18" spans="1:13" s="142" customFormat="1" ht="12.75" customHeight="1">
      <c r="A18" s="145">
        <v>6</v>
      </c>
      <c r="B18" s="379" t="s">
        <v>892</v>
      </c>
      <c r="C18" s="429">
        <v>123.029</v>
      </c>
      <c r="D18" s="403">
        <v>40.19</v>
      </c>
      <c r="E18" s="403">
        <v>82.84</v>
      </c>
      <c r="F18" s="141">
        <v>2690.1909999999998</v>
      </c>
      <c r="G18" s="430">
        <f t="shared" si="0"/>
        <v>80.705729999999988</v>
      </c>
      <c r="H18" s="141">
        <v>2690.1909999999998</v>
      </c>
      <c r="I18" s="430">
        <f t="shared" si="1"/>
        <v>80.705729999999988</v>
      </c>
      <c r="J18" s="431">
        <f t="shared" si="2"/>
        <v>0</v>
      </c>
      <c r="K18" s="430">
        <f t="shared" si="3"/>
        <v>42.324270000000013</v>
      </c>
      <c r="L18" s="798"/>
      <c r="M18" s="798"/>
    </row>
    <row r="19" spans="1:13" s="142" customFormat="1" ht="12.75" customHeight="1">
      <c r="A19" s="145">
        <v>7</v>
      </c>
      <c r="B19" s="379" t="s">
        <v>893</v>
      </c>
      <c r="C19" s="429">
        <v>94.968000000000004</v>
      </c>
      <c r="D19" s="403">
        <v>31.65</v>
      </c>
      <c r="E19" s="403">
        <v>63.32</v>
      </c>
      <c r="F19" s="141">
        <v>1614.078</v>
      </c>
      <c r="G19" s="430">
        <f t="shared" si="0"/>
        <v>48.422339999999998</v>
      </c>
      <c r="H19" s="141">
        <v>1614.078</v>
      </c>
      <c r="I19" s="430">
        <f t="shared" si="1"/>
        <v>48.422339999999998</v>
      </c>
      <c r="J19" s="431">
        <f t="shared" si="2"/>
        <v>0</v>
      </c>
      <c r="K19" s="430">
        <f t="shared" si="3"/>
        <v>46.54766</v>
      </c>
      <c r="L19" s="798"/>
      <c r="M19" s="798"/>
    </row>
    <row r="20" spans="1:13" ht="15.75" customHeight="1">
      <c r="A20" s="145">
        <v>8</v>
      </c>
      <c r="B20" s="379" t="s">
        <v>894</v>
      </c>
      <c r="C20" s="429">
        <v>142.23400000000001</v>
      </c>
      <c r="D20" s="403">
        <v>50.39</v>
      </c>
      <c r="E20" s="403">
        <v>91.84</v>
      </c>
      <c r="F20" s="141">
        <v>2268.4250000000002</v>
      </c>
      <c r="G20" s="430">
        <f t="shared" si="0"/>
        <v>68.052750000000003</v>
      </c>
      <c r="H20" s="141">
        <v>2268.4250000000002</v>
      </c>
      <c r="I20" s="430">
        <f t="shared" si="1"/>
        <v>68.052750000000003</v>
      </c>
      <c r="J20" s="431">
        <f t="shared" si="2"/>
        <v>0</v>
      </c>
      <c r="K20" s="430">
        <f t="shared" si="3"/>
        <v>74.177250000000015</v>
      </c>
      <c r="L20" s="798"/>
      <c r="M20" s="798"/>
    </row>
    <row r="21" spans="1:13" ht="15.75" customHeight="1">
      <c r="A21" s="145">
        <v>9</v>
      </c>
      <c r="B21" s="379" t="s">
        <v>895</v>
      </c>
      <c r="C21" s="429">
        <v>61.104999999999997</v>
      </c>
      <c r="D21" s="403">
        <v>18.73</v>
      </c>
      <c r="E21" s="403">
        <v>42.37</v>
      </c>
      <c r="F21" s="141">
        <v>1266.4780000000001</v>
      </c>
      <c r="G21" s="430">
        <f t="shared" si="0"/>
        <v>37.994340000000001</v>
      </c>
      <c r="H21" s="141">
        <v>1266.4780000000001</v>
      </c>
      <c r="I21" s="430">
        <f t="shared" si="1"/>
        <v>37.994340000000001</v>
      </c>
      <c r="J21" s="431">
        <f t="shared" si="2"/>
        <v>0</v>
      </c>
      <c r="K21" s="430">
        <f t="shared" si="3"/>
        <v>23.105659999999993</v>
      </c>
      <c r="L21" s="798"/>
      <c r="M21" s="798"/>
    </row>
    <row r="22" spans="1:13" ht="15.75" customHeight="1">
      <c r="A22" s="145">
        <v>10</v>
      </c>
      <c r="B22" s="379" t="s">
        <v>896</v>
      </c>
      <c r="C22" s="429">
        <v>53.738</v>
      </c>
      <c r="D22" s="403">
        <v>20.9</v>
      </c>
      <c r="E22" s="403">
        <v>32.840000000000003</v>
      </c>
      <c r="F22" s="141">
        <v>1157.7619999999999</v>
      </c>
      <c r="G22" s="430">
        <f t="shared" si="0"/>
        <v>34.732860000000002</v>
      </c>
      <c r="H22" s="141">
        <v>1157.7619999999999</v>
      </c>
      <c r="I22" s="430">
        <f t="shared" si="1"/>
        <v>34.732860000000002</v>
      </c>
      <c r="J22" s="431">
        <f t="shared" si="2"/>
        <v>0</v>
      </c>
      <c r="K22" s="430">
        <f t="shared" si="3"/>
        <v>19.00714</v>
      </c>
      <c r="L22" s="798"/>
      <c r="M22" s="798"/>
    </row>
    <row r="23" spans="1:13" ht="15.75" customHeight="1">
      <c r="A23" s="145">
        <v>11</v>
      </c>
      <c r="B23" s="379" t="s">
        <v>897</v>
      </c>
      <c r="C23" s="429">
        <v>129.97900000000001</v>
      </c>
      <c r="D23" s="403">
        <v>53.56</v>
      </c>
      <c r="E23" s="403">
        <v>76.42</v>
      </c>
      <c r="F23" s="141">
        <v>3529.5479999999998</v>
      </c>
      <c r="G23" s="430">
        <f t="shared" si="0"/>
        <v>105.88643999999999</v>
      </c>
      <c r="H23" s="141">
        <v>3529.5479999999998</v>
      </c>
      <c r="I23" s="430">
        <f t="shared" si="1"/>
        <v>105.88643999999999</v>
      </c>
      <c r="J23" s="431">
        <f t="shared" si="2"/>
        <v>0</v>
      </c>
      <c r="K23" s="430">
        <f t="shared" si="3"/>
        <v>24.093560000000025</v>
      </c>
      <c r="L23" s="798"/>
      <c r="M23" s="798"/>
    </row>
    <row r="24" spans="1:13" ht="15.75" customHeight="1">
      <c r="A24" s="145">
        <v>12</v>
      </c>
      <c r="B24" s="379" t="s">
        <v>898</v>
      </c>
      <c r="C24" s="429">
        <v>119.291</v>
      </c>
      <c r="D24" s="403">
        <v>46.68</v>
      </c>
      <c r="E24" s="403">
        <v>72.61</v>
      </c>
      <c r="F24" s="141">
        <v>3008.181</v>
      </c>
      <c r="G24" s="430">
        <f t="shared" si="0"/>
        <v>90.245429999999999</v>
      </c>
      <c r="H24" s="141">
        <v>3008.181</v>
      </c>
      <c r="I24" s="430">
        <f t="shared" si="1"/>
        <v>90.245429999999999</v>
      </c>
      <c r="J24" s="431">
        <f t="shared" si="2"/>
        <v>0</v>
      </c>
      <c r="K24" s="430">
        <f t="shared" si="3"/>
        <v>29.044569999999993</v>
      </c>
      <c r="L24" s="798"/>
      <c r="M24" s="798"/>
    </row>
    <row r="25" spans="1:13" ht="15.75" customHeight="1">
      <c r="A25" s="145">
        <v>13</v>
      </c>
      <c r="B25" s="379" t="s">
        <v>899</v>
      </c>
      <c r="C25" s="429">
        <v>97.978999999999999</v>
      </c>
      <c r="D25" s="403">
        <v>35.119999999999997</v>
      </c>
      <c r="E25" s="403">
        <v>62.86</v>
      </c>
      <c r="F25" s="141">
        <v>2716.48</v>
      </c>
      <c r="G25" s="430">
        <f t="shared" si="0"/>
        <v>81.494399999999999</v>
      </c>
      <c r="H25" s="141">
        <v>2716.48</v>
      </c>
      <c r="I25" s="430">
        <f t="shared" si="1"/>
        <v>81.494399999999999</v>
      </c>
      <c r="J25" s="431">
        <f t="shared" si="2"/>
        <v>0</v>
      </c>
      <c r="K25" s="430">
        <f t="shared" si="3"/>
        <v>16.485599999999991</v>
      </c>
      <c r="L25" s="798"/>
      <c r="M25" s="798"/>
    </row>
    <row r="26" spans="1:13" ht="15.75" customHeight="1">
      <c r="A26" s="145">
        <v>14</v>
      </c>
      <c r="B26" s="379" t="s">
        <v>900</v>
      </c>
      <c r="C26" s="429">
        <v>70.849999999999994</v>
      </c>
      <c r="D26" s="403">
        <v>24.14</v>
      </c>
      <c r="E26" s="403">
        <v>46.71</v>
      </c>
      <c r="F26" s="141">
        <v>1615.6569999999999</v>
      </c>
      <c r="G26" s="430">
        <f t="shared" si="0"/>
        <v>48.469709999999999</v>
      </c>
      <c r="H26" s="141">
        <v>1615.6569999999999</v>
      </c>
      <c r="I26" s="430">
        <f t="shared" si="1"/>
        <v>48.469709999999999</v>
      </c>
      <c r="J26" s="431">
        <f t="shared" si="2"/>
        <v>0</v>
      </c>
      <c r="K26" s="430">
        <f t="shared" si="3"/>
        <v>22.380289999999995</v>
      </c>
      <c r="L26" s="798"/>
      <c r="M26" s="798"/>
    </row>
    <row r="27" spans="1:13" ht="15.75" customHeight="1">
      <c r="A27" s="145">
        <v>15</v>
      </c>
      <c r="B27" s="379" t="s">
        <v>901</v>
      </c>
      <c r="C27" s="429">
        <v>26.346</v>
      </c>
      <c r="D27" s="403">
        <v>9.64</v>
      </c>
      <c r="E27" s="403">
        <v>16.71</v>
      </c>
      <c r="F27" s="141">
        <v>723.63499999999999</v>
      </c>
      <c r="G27" s="430">
        <f t="shared" si="0"/>
        <v>21.709050000000001</v>
      </c>
      <c r="H27" s="141">
        <v>723.63499999999999</v>
      </c>
      <c r="I27" s="430">
        <f t="shared" si="1"/>
        <v>21.709050000000001</v>
      </c>
      <c r="J27" s="431">
        <f t="shared" si="2"/>
        <v>0</v>
      </c>
      <c r="K27" s="430">
        <f t="shared" si="3"/>
        <v>4.6409500000000001</v>
      </c>
      <c r="L27" s="798"/>
      <c r="M27" s="798"/>
    </row>
    <row r="28" spans="1:13" ht="15.75" customHeight="1">
      <c r="A28" s="145">
        <v>16</v>
      </c>
      <c r="B28" s="379" t="s">
        <v>902</v>
      </c>
      <c r="C28" s="429">
        <v>32.72</v>
      </c>
      <c r="D28" s="403">
        <v>11.35</v>
      </c>
      <c r="E28" s="403">
        <v>21.37</v>
      </c>
      <c r="F28" s="141">
        <v>773.94799999999998</v>
      </c>
      <c r="G28" s="430">
        <f t="shared" si="0"/>
        <v>23.218440000000001</v>
      </c>
      <c r="H28" s="141">
        <v>773.94799999999998</v>
      </c>
      <c r="I28" s="430">
        <f t="shared" si="1"/>
        <v>23.218440000000001</v>
      </c>
      <c r="J28" s="431">
        <f t="shared" si="2"/>
        <v>0</v>
      </c>
      <c r="K28" s="430">
        <f t="shared" si="3"/>
        <v>9.5015599999999978</v>
      </c>
      <c r="L28" s="798"/>
      <c r="M28" s="798"/>
    </row>
    <row r="29" spans="1:13" ht="15.75" customHeight="1">
      <c r="A29" s="145">
        <v>17</v>
      </c>
      <c r="B29" s="379" t="s">
        <v>903</v>
      </c>
      <c r="C29" s="429">
        <v>116.623</v>
      </c>
      <c r="D29" s="403">
        <v>45.01</v>
      </c>
      <c r="E29" s="403">
        <v>71.61</v>
      </c>
      <c r="F29" s="141">
        <v>3379.4780000000001</v>
      </c>
      <c r="G29" s="430">
        <f t="shared" si="0"/>
        <v>101.38433999999999</v>
      </c>
      <c r="H29" s="141">
        <v>3379.4780000000001</v>
      </c>
      <c r="I29" s="430">
        <f t="shared" si="1"/>
        <v>101.38433999999999</v>
      </c>
      <c r="J29" s="431">
        <f t="shared" si="2"/>
        <v>0</v>
      </c>
      <c r="K29" s="430">
        <f t="shared" si="3"/>
        <v>15.23566000000001</v>
      </c>
      <c r="L29" s="798"/>
      <c r="M29" s="798"/>
    </row>
    <row r="30" spans="1:13" ht="15.75" customHeight="1">
      <c r="A30" s="145">
        <v>18</v>
      </c>
      <c r="B30" s="379" t="s">
        <v>904</v>
      </c>
      <c r="C30" s="429">
        <v>68.069000000000003</v>
      </c>
      <c r="D30" s="403">
        <v>24.12</v>
      </c>
      <c r="E30" s="403">
        <v>43.95</v>
      </c>
      <c r="F30" s="141">
        <v>1580.395</v>
      </c>
      <c r="G30" s="430">
        <f t="shared" si="0"/>
        <v>47.411850000000001</v>
      </c>
      <c r="H30" s="141">
        <v>1580.395</v>
      </c>
      <c r="I30" s="430">
        <f t="shared" si="1"/>
        <v>47.411850000000001</v>
      </c>
      <c r="J30" s="431">
        <f t="shared" si="2"/>
        <v>0</v>
      </c>
      <c r="K30" s="430">
        <f t="shared" si="3"/>
        <v>20.658150000000006</v>
      </c>
      <c r="L30" s="798"/>
      <c r="M30" s="798"/>
    </row>
    <row r="31" spans="1:13" ht="15.75" customHeight="1">
      <c r="A31" s="145">
        <v>19</v>
      </c>
      <c r="B31" s="379" t="s">
        <v>905</v>
      </c>
      <c r="C31" s="429">
        <v>173.96</v>
      </c>
      <c r="D31" s="403">
        <v>65.040000000000006</v>
      </c>
      <c r="E31" s="403">
        <v>108.92</v>
      </c>
      <c r="F31" s="141">
        <v>3845.643</v>
      </c>
      <c r="G31" s="430">
        <f t="shared" si="0"/>
        <v>115.36929000000001</v>
      </c>
      <c r="H31" s="141">
        <v>3845.643</v>
      </c>
      <c r="I31" s="430">
        <f t="shared" si="1"/>
        <v>115.36929000000001</v>
      </c>
      <c r="J31" s="431">
        <f t="shared" si="2"/>
        <v>0</v>
      </c>
      <c r="K31" s="430">
        <f t="shared" si="3"/>
        <v>58.590710000000001</v>
      </c>
      <c r="L31" s="798"/>
      <c r="M31" s="798"/>
    </row>
    <row r="32" spans="1:13" ht="15.75" customHeight="1">
      <c r="A32" s="145">
        <v>20</v>
      </c>
      <c r="B32" s="379" t="s">
        <v>906</v>
      </c>
      <c r="C32" s="429">
        <v>72.5</v>
      </c>
      <c r="D32" s="403">
        <v>26.72</v>
      </c>
      <c r="E32" s="403">
        <v>45.78</v>
      </c>
      <c r="F32" s="141">
        <v>1586.0930000000001</v>
      </c>
      <c r="G32" s="430">
        <f t="shared" si="0"/>
        <v>47.582790000000003</v>
      </c>
      <c r="H32" s="141">
        <v>1586.0930000000001</v>
      </c>
      <c r="I32" s="430">
        <f t="shared" si="1"/>
        <v>47.582790000000003</v>
      </c>
      <c r="J32" s="431">
        <f t="shared" si="2"/>
        <v>0</v>
      </c>
      <c r="K32" s="430">
        <f t="shared" si="3"/>
        <v>24.917209999999997</v>
      </c>
      <c r="L32" s="798"/>
      <c r="M32" s="798"/>
    </row>
    <row r="33" spans="1:13" ht="15.75" customHeight="1">
      <c r="A33" s="145">
        <v>21</v>
      </c>
      <c r="B33" s="379" t="s">
        <v>907</v>
      </c>
      <c r="C33" s="429">
        <v>124.819</v>
      </c>
      <c r="D33" s="403">
        <v>45.12</v>
      </c>
      <c r="E33" s="403">
        <v>79.7</v>
      </c>
      <c r="F33" s="141">
        <v>3205.9940000000001</v>
      </c>
      <c r="G33" s="430">
        <f t="shared" si="0"/>
        <v>96.179820000000007</v>
      </c>
      <c r="H33" s="141">
        <v>3205.9940000000001</v>
      </c>
      <c r="I33" s="430">
        <f t="shared" si="1"/>
        <v>96.179820000000007</v>
      </c>
      <c r="J33" s="431">
        <f t="shared" si="2"/>
        <v>0</v>
      </c>
      <c r="K33" s="430">
        <f t="shared" si="3"/>
        <v>28.640179999999987</v>
      </c>
      <c r="L33" s="798"/>
      <c r="M33" s="798"/>
    </row>
    <row r="34" spans="1:13" ht="15.75" customHeight="1">
      <c r="A34" s="145">
        <v>22</v>
      </c>
      <c r="B34" s="379" t="s">
        <v>908</v>
      </c>
      <c r="C34" s="429">
        <v>69.55</v>
      </c>
      <c r="D34" s="403">
        <v>22.72</v>
      </c>
      <c r="E34" s="403">
        <v>46.83</v>
      </c>
      <c r="F34" s="141">
        <v>1316.1790000000001</v>
      </c>
      <c r="G34" s="430">
        <f t="shared" si="0"/>
        <v>39.485370000000003</v>
      </c>
      <c r="H34" s="141">
        <v>1316.1790000000001</v>
      </c>
      <c r="I34" s="430">
        <f t="shared" si="1"/>
        <v>39.485370000000003</v>
      </c>
      <c r="J34" s="431">
        <f t="shared" si="2"/>
        <v>0</v>
      </c>
      <c r="K34" s="430">
        <f t="shared" si="3"/>
        <v>30.064629999999994</v>
      </c>
      <c r="L34" s="798"/>
      <c r="M34" s="798"/>
    </row>
    <row r="35" spans="1:13" ht="15.75" customHeight="1">
      <c r="A35" s="145">
        <v>23</v>
      </c>
      <c r="B35" s="379" t="s">
        <v>909</v>
      </c>
      <c r="C35" s="429">
        <v>131.61000000000001</v>
      </c>
      <c r="D35" s="403">
        <v>47.17</v>
      </c>
      <c r="E35" s="403">
        <v>84.44</v>
      </c>
      <c r="F35" s="141">
        <v>3346.6379999999999</v>
      </c>
      <c r="G35" s="430">
        <f t="shared" si="0"/>
        <v>100.39914</v>
      </c>
      <c r="H35" s="141">
        <v>3346.6379999999999</v>
      </c>
      <c r="I35" s="430">
        <f t="shared" si="1"/>
        <v>100.39914</v>
      </c>
      <c r="J35" s="431">
        <f t="shared" si="2"/>
        <v>0</v>
      </c>
      <c r="K35" s="430">
        <f t="shared" si="3"/>
        <v>31.210860000000011</v>
      </c>
      <c r="L35" s="798"/>
      <c r="M35" s="798"/>
    </row>
    <row r="36" spans="1:13" ht="15.75" customHeight="1">
      <c r="A36" s="145">
        <v>24</v>
      </c>
      <c r="B36" s="379" t="s">
        <v>910</v>
      </c>
      <c r="C36" s="429">
        <v>126.134</v>
      </c>
      <c r="D36" s="403">
        <v>45.41</v>
      </c>
      <c r="E36" s="403">
        <v>80.72</v>
      </c>
      <c r="F36" s="141">
        <v>2852.0810000000001</v>
      </c>
      <c r="G36" s="430">
        <f t="shared" si="0"/>
        <v>85.562430000000006</v>
      </c>
      <c r="H36" s="141">
        <v>2852.0810000000001</v>
      </c>
      <c r="I36" s="430">
        <f t="shared" si="1"/>
        <v>85.562430000000006</v>
      </c>
      <c r="J36" s="431">
        <f t="shared" si="2"/>
        <v>0</v>
      </c>
      <c r="K36" s="430">
        <f t="shared" si="3"/>
        <v>40.567569999999989</v>
      </c>
      <c r="L36" s="798"/>
      <c r="M36" s="798"/>
    </row>
    <row r="37" spans="1:13" ht="15.75" customHeight="1">
      <c r="A37" s="145">
        <v>25</v>
      </c>
      <c r="B37" s="379" t="s">
        <v>911</v>
      </c>
      <c r="C37" s="429">
        <v>73.569000000000003</v>
      </c>
      <c r="D37" s="403">
        <v>26.23</v>
      </c>
      <c r="E37" s="403">
        <v>47.34</v>
      </c>
      <c r="F37" s="141">
        <v>1953.1</v>
      </c>
      <c r="G37" s="430">
        <f t="shared" si="0"/>
        <v>58.593000000000004</v>
      </c>
      <c r="H37" s="141">
        <v>1953.1</v>
      </c>
      <c r="I37" s="430">
        <f t="shared" si="1"/>
        <v>58.593000000000004</v>
      </c>
      <c r="J37" s="431">
        <f t="shared" si="2"/>
        <v>0</v>
      </c>
      <c r="K37" s="430">
        <f t="shared" si="3"/>
        <v>14.977000000000004</v>
      </c>
      <c r="L37" s="798"/>
      <c r="M37" s="798"/>
    </row>
    <row r="38" spans="1:13" ht="15.75" customHeight="1">
      <c r="A38" s="145">
        <v>26</v>
      </c>
      <c r="B38" s="379" t="s">
        <v>912</v>
      </c>
      <c r="C38" s="429">
        <v>158.94900000000001</v>
      </c>
      <c r="D38" s="403">
        <v>48.75</v>
      </c>
      <c r="E38" s="403">
        <v>110.2</v>
      </c>
      <c r="F38" s="141">
        <v>3379.8969999999999</v>
      </c>
      <c r="G38" s="430">
        <f t="shared" si="0"/>
        <v>101.39691000000001</v>
      </c>
      <c r="H38" s="141">
        <v>3379.8969999999999</v>
      </c>
      <c r="I38" s="430">
        <f t="shared" si="1"/>
        <v>101.39691000000001</v>
      </c>
      <c r="J38" s="431">
        <f t="shared" si="2"/>
        <v>0</v>
      </c>
      <c r="K38" s="430">
        <f t="shared" si="3"/>
        <v>57.553089999999983</v>
      </c>
      <c r="L38" s="798"/>
      <c r="M38" s="798"/>
    </row>
    <row r="39" spans="1:13" ht="15.75" customHeight="1">
      <c r="A39" s="145">
        <v>27</v>
      </c>
      <c r="B39" s="379" t="s">
        <v>913</v>
      </c>
      <c r="C39" s="429">
        <v>96.6</v>
      </c>
      <c r="D39" s="403">
        <v>32.46</v>
      </c>
      <c r="E39" s="403">
        <v>64.14</v>
      </c>
      <c r="F39" s="141">
        <v>682.76700000000005</v>
      </c>
      <c r="G39" s="430">
        <f t="shared" si="0"/>
        <v>20.483010000000004</v>
      </c>
      <c r="H39" s="141">
        <v>682.76700000000005</v>
      </c>
      <c r="I39" s="430">
        <f t="shared" si="1"/>
        <v>20.483010000000004</v>
      </c>
      <c r="J39" s="431">
        <f t="shared" si="2"/>
        <v>0</v>
      </c>
      <c r="K39" s="430">
        <f t="shared" si="3"/>
        <v>76.116989999999987</v>
      </c>
      <c r="L39" s="798"/>
      <c r="M39" s="798"/>
    </row>
    <row r="40" spans="1:13" ht="15.75" customHeight="1">
      <c r="A40" s="145">
        <v>28</v>
      </c>
      <c r="B40" s="379" t="s">
        <v>914</v>
      </c>
      <c r="C40" s="429">
        <v>161.21899999999999</v>
      </c>
      <c r="D40" s="403">
        <v>63.12</v>
      </c>
      <c r="E40" s="403">
        <v>98.1</v>
      </c>
      <c r="F40" s="141">
        <v>3868.9459999999999</v>
      </c>
      <c r="G40" s="430">
        <f t="shared" si="0"/>
        <v>116.06838</v>
      </c>
      <c r="H40" s="141">
        <v>3868.9459999999999</v>
      </c>
      <c r="I40" s="430">
        <f t="shared" si="1"/>
        <v>116.06838</v>
      </c>
      <c r="J40" s="431">
        <f t="shared" si="2"/>
        <v>0</v>
      </c>
      <c r="K40" s="430">
        <f t="shared" si="3"/>
        <v>45.151619999999994</v>
      </c>
      <c r="L40" s="798"/>
      <c r="M40" s="798"/>
    </row>
    <row r="41" spans="1:13" ht="15.75" customHeight="1">
      <c r="A41" s="145">
        <v>29</v>
      </c>
      <c r="B41" s="379" t="s">
        <v>915</v>
      </c>
      <c r="C41" s="429">
        <v>85.456999999999994</v>
      </c>
      <c r="D41" s="403">
        <v>32.56</v>
      </c>
      <c r="E41" s="403">
        <v>52.9</v>
      </c>
      <c r="F41" s="141">
        <v>1973.8610000000001</v>
      </c>
      <c r="G41" s="430">
        <f t="shared" si="0"/>
        <v>59.215829999999997</v>
      </c>
      <c r="H41" s="141">
        <v>1973.8610000000001</v>
      </c>
      <c r="I41" s="430">
        <f t="shared" si="1"/>
        <v>59.215829999999997</v>
      </c>
      <c r="J41" s="431">
        <f t="shared" si="2"/>
        <v>0</v>
      </c>
      <c r="K41" s="430">
        <f t="shared" si="3"/>
        <v>26.244170000000011</v>
      </c>
      <c r="L41" s="798"/>
      <c r="M41" s="798"/>
    </row>
    <row r="42" spans="1:13" ht="15.75" customHeight="1">
      <c r="A42" s="145">
        <v>30</v>
      </c>
      <c r="B42" s="379" t="s">
        <v>916</v>
      </c>
      <c r="C42" s="429">
        <v>212.369</v>
      </c>
      <c r="D42" s="403">
        <v>77.13</v>
      </c>
      <c r="E42" s="403">
        <v>135.24</v>
      </c>
      <c r="F42" s="141">
        <v>5119.7860000000001</v>
      </c>
      <c r="G42" s="430">
        <f t="shared" si="0"/>
        <v>153.59358</v>
      </c>
      <c r="H42" s="141">
        <v>5119.7860000000001</v>
      </c>
      <c r="I42" s="430">
        <f t="shared" si="1"/>
        <v>153.59358</v>
      </c>
      <c r="J42" s="431">
        <f t="shared" si="2"/>
        <v>0</v>
      </c>
      <c r="K42" s="430">
        <f t="shared" si="3"/>
        <v>58.776420000000002</v>
      </c>
      <c r="L42" s="798"/>
      <c r="M42" s="798"/>
    </row>
    <row r="43" spans="1:13" ht="15.75" customHeight="1">
      <c r="A43" s="145">
        <v>31</v>
      </c>
      <c r="B43" s="379" t="s">
        <v>917</v>
      </c>
      <c r="C43" s="429">
        <v>220.83</v>
      </c>
      <c r="D43" s="403">
        <v>88.81</v>
      </c>
      <c r="E43" s="403">
        <v>132.02000000000001</v>
      </c>
      <c r="F43" s="141">
        <v>6913.78</v>
      </c>
      <c r="G43" s="430">
        <f t="shared" si="0"/>
        <v>207.4134</v>
      </c>
      <c r="H43" s="141">
        <v>6913.78</v>
      </c>
      <c r="I43" s="430">
        <f t="shared" si="1"/>
        <v>207.4134</v>
      </c>
      <c r="J43" s="431">
        <f t="shared" si="2"/>
        <v>0</v>
      </c>
      <c r="K43" s="430">
        <f t="shared" si="3"/>
        <v>13.416600000000017</v>
      </c>
      <c r="L43" s="798"/>
      <c r="M43" s="798"/>
    </row>
    <row r="44" spans="1:13" ht="12.75" customHeight="1">
      <c r="A44" s="145">
        <v>32</v>
      </c>
      <c r="B44" s="379" t="s">
        <v>918</v>
      </c>
      <c r="C44" s="429">
        <v>114.559</v>
      </c>
      <c r="D44" s="403">
        <v>34.92</v>
      </c>
      <c r="E44" s="403">
        <v>79.64</v>
      </c>
      <c r="F44" s="141">
        <v>2281.163</v>
      </c>
      <c r="G44" s="430">
        <f t="shared" si="0"/>
        <v>68.434889999999996</v>
      </c>
      <c r="H44" s="141">
        <v>2281.163</v>
      </c>
      <c r="I44" s="430">
        <f t="shared" si="1"/>
        <v>68.434889999999996</v>
      </c>
      <c r="J44" s="431">
        <f t="shared" si="2"/>
        <v>0</v>
      </c>
      <c r="K44" s="430">
        <f t="shared" si="3"/>
        <v>46.125110000000006</v>
      </c>
      <c r="L44" s="798"/>
      <c r="M44" s="798"/>
    </row>
    <row r="45" spans="1:13" s="206" customFormat="1" ht="12.75" customHeight="1">
      <c r="A45" s="143"/>
      <c r="B45" s="380" t="s">
        <v>86</v>
      </c>
      <c r="C45" s="522">
        <f>SUM(C13:C44)</f>
        <v>3448.8370000000004</v>
      </c>
      <c r="D45" s="409">
        <f>SUM(D13:D44)</f>
        <v>1241.2600000000002</v>
      </c>
      <c r="E45" s="409">
        <f>SUM(E13:E44)</f>
        <v>2207.5800000000004</v>
      </c>
      <c r="F45" s="143">
        <f>SUM(F13:F44)</f>
        <v>79743.140999999974</v>
      </c>
      <c r="G45" s="523">
        <f t="shared" si="0"/>
        <v>2392.2942299999991</v>
      </c>
      <c r="H45" s="143">
        <f>SUM(H13:H44)</f>
        <v>79743.140999999974</v>
      </c>
      <c r="I45" s="523">
        <f t="shared" si="1"/>
        <v>2392.2942299999991</v>
      </c>
      <c r="J45" s="524">
        <f t="shared" si="2"/>
        <v>0</v>
      </c>
      <c r="K45" s="523">
        <f t="shared" si="3"/>
        <v>1056.5457700000015</v>
      </c>
      <c r="L45" s="799"/>
      <c r="M45" s="799"/>
    </row>
    <row r="48" spans="1:13" ht="15.75" customHeight="1">
      <c r="F48" s="14"/>
      <c r="G48" s="14"/>
      <c r="H48" s="14"/>
      <c r="I48" s="623" t="s">
        <v>1079</v>
      </c>
      <c r="J48" s="623"/>
      <c r="K48" s="623"/>
      <c r="L48" s="623"/>
      <c r="M48" s="623"/>
    </row>
    <row r="49" spans="1:13" ht="15.75" customHeight="1">
      <c r="A49" s="435"/>
      <c r="B49" s="435"/>
      <c r="C49" s="435"/>
      <c r="D49" s="435"/>
      <c r="E49" s="435"/>
      <c r="F49" s="578"/>
      <c r="G49" s="578"/>
      <c r="H49" s="578"/>
      <c r="I49" s="675" t="s">
        <v>1058</v>
      </c>
      <c r="J49" s="675"/>
      <c r="K49" s="675"/>
      <c r="L49" s="675"/>
      <c r="M49" s="675"/>
    </row>
    <row r="50" spans="1:13" ht="15.75" customHeight="1">
      <c r="A50" s="435"/>
      <c r="B50" s="435"/>
      <c r="C50" s="435"/>
      <c r="D50" s="435"/>
      <c r="E50" s="435"/>
      <c r="F50" s="435"/>
      <c r="G50" s="435"/>
      <c r="H50" s="435"/>
      <c r="I50" s="435"/>
      <c r="J50" s="435"/>
      <c r="K50" s="435"/>
      <c r="L50" s="578"/>
      <c r="M50" s="578"/>
    </row>
    <row r="51" spans="1:13" ht="12.75" customHeight="1">
      <c r="A51" s="435"/>
      <c r="B51" s="435"/>
      <c r="C51" s="435"/>
      <c r="D51" s="435"/>
      <c r="E51" s="435"/>
      <c r="F51" s="624" t="s">
        <v>1081</v>
      </c>
      <c r="G51" s="624"/>
      <c r="H51" s="435"/>
      <c r="I51" s="435"/>
      <c r="J51" s="435"/>
      <c r="K51" s="435"/>
      <c r="L51" s="435"/>
      <c r="M51" s="435"/>
    </row>
    <row r="52" spans="1:13">
      <c r="A52" s="14" t="s">
        <v>19</v>
      </c>
      <c r="B52" s="14"/>
      <c r="C52" s="14"/>
      <c r="D52" s="14"/>
      <c r="E52" s="14"/>
      <c r="F52" s="14"/>
      <c r="G52" s="14"/>
      <c r="H52" s="34"/>
      <c r="I52" s="623" t="s">
        <v>1080</v>
      </c>
      <c r="J52" s="623"/>
      <c r="K52" s="623"/>
      <c r="L52" s="623"/>
      <c r="M52" s="623"/>
    </row>
    <row r="53" spans="1:13" ht="15" customHeight="1">
      <c r="A53" s="14"/>
      <c r="B53" s="578"/>
      <c r="C53" s="578"/>
      <c r="D53" s="578"/>
      <c r="E53" s="578"/>
      <c r="F53" s="578"/>
      <c r="G53" s="578"/>
      <c r="H53" s="578"/>
      <c r="I53" s="517"/>
      <c r="J53" s="517"/>
      <c r="K53" s="517"/>
      <c r="L53" s="578"/>
      <c r="M53" s="578"/>
    </row>
  </sheetData>
  <mergeCells count="22">
    <mergeCell ref="A9:A11"/>
    <mergeCell ref="M9:M11"/>
    <mergeCell ref="L9:L11"/>
    <mergeCell ref="B9:B11"/>
    <mergeCell ref="L13:L45"/>
    <mergeCell ref="M13:M45"/>
    <mergeCell ref="I52:M52"/>
    <mergeCell ref="K1:M1"/>
    <mergeCell ref="B3:K3"/>
    <mergeCell ref="B4:K4"/>
    <mergeCell ref="C9:C11"/>
    <mergeCell ref="J9:J11"/>
    <mergeCell ref="L7:M7"/>
    <mergeCell ref="G8:M8"/>
    <mergeCell ref="F9:G10"/>
    <mergeCell ref="H9:I10"/>
    <mergeCell ref="K9:K11"/>
    <mergeCell ref="D9:D11"/>
    <mergeCell ref="E9:E11"/>
    <mergeCell ref="I48:M48"/>
    <mergeCell ref="I49:M49"/>
    <mergeCell ref="F51:G51"/>
  </mergeCells>
  <printOptions horizontalCentered="1"/>
  <pageMargins left="0.70866141732283472" right="0.70866141732283472" top="0.23622047244094491" bottom="0" header="0.31496062992125984" footer="0.31496062992125984"/>
  <pageSetup paperSize="9" scale="71"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S54"/>
  <sheetViews>
    <sheetView zoomScaleSheetLayoutView="90" workbookViewId="0">
      <selection activeCell="F47" sqref="F47:M53"/>
    </sheetView>
  </sheetViews>
  <sheetFormatPr defaultRowHeight="12.75"/>
  <cols>
    <col min="1" max="1" width="5.5703125" style="15" customWidth="1"/>
    <col min="2" max="2" width="15.140625" style="15" customWidth="1"/>
    <col min="3" max="3" width="10.5703125" style="15" customWidth="1"/>
    <col min="4" max="4" width="11.2851562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c r="D1" s="34"/>
      <c r="E1" s="34"/>
      <c r="F1" s="34"/>
      <c r="G1" s="34"/>
      <c r="H1" s="34"/>
      <c r="I1" s="34"/>
      <c r="J1" s="34"/>
      <c r="K1" s="34"/>
      <c r="L1" s="783" t="s">
        <v>426</v>
      </c>
      <c r="M1" s="783"/>
      <c r="N1" s="783"/>
      <c r="O1" s="41"/>
      <c r="P1" s="41"/>
    </row>
    <row r="2" spans="1:19" customFormat="1" ht="15">
      <c r="A2" s="767" t="s">
        <v>0</v>
      </c>
      <c r="B2" s="767"/>
      <c r="C2" s="767"/>
      <c r="D2" s="767"/>
      <c r="E2" s="767"/>
      <c r="F2" s="767"/>
      <c r="G2" s="767"/>
      <c r="H2" s="767"/>
      <c r="I2" s="767"/>
      <c r="J2" s="767"/>
      <c r="K2" s="767"/>
      <c r="L2" s="767"/>
      <c r="M2" s="43"/>
      <c r="N2" s="43"/>
      <c r="O2" s="43"/>
      <c r="P2" s="43"/>
    </row>
    <row r="3" spans="1:19" customFormat="1" ht="20.25">
      <c r="A3" s="785" t="s">
        <v>734</v>
      </c>
      <c r="B3" s="785"/>
      <c r="C3" s="785"/>
      <c r="D3" s="785"/>
      <c r="E3" s="785"/>
      <c r="F3" s="785"/>
      <c r="G3" s="785"/>
      <c r="H3" s="785"/>
      <c r="I3" s="785"/>
      <c r="J3" s="785"/>
      <c r="K3" s="785"/>
      <c r="L3" s="785"/>
      <c r="M3" s="42"/>
      <c r="N3" s="42"/>
      <c r="O3" s="42"/>
      <c r="P3" s="42"/>
    </row>
    <row r="4" spans="1:19" customFormat="1" ht="10.5" customHeight="1"/>
    <row r="5" spans="1:19" ht="19.5" customHeight="1">
      <c r="A5" s="768" t="s">
        <v>802</v>
      </c>
      <c r="B5" s="768"/>
      <c r="C5" s="768"/>
      <c r="D5" s="768"/>
      <c r="E5" s="768"/>
      <c r="F5" s="768"/>
      <c r="G5" s="768"/>
      <c r="H5" s="768"/>
      <c r="I5" s="768"/>
      <c r="J5" s="768"/>
      <c r="K5" s="768"/>
      <c r="L5" s="768"/>
    </row>
    <row r="6" spans="1:19">
      <c r="A6" s="22"/>
      <c r="B6" s="22"/>
      <c r="C6" s="22"/>
      <c r="D6" s="22"/>
      <c r="E6" s="22"/>
      <c r="F6" s="22"/>
      <c r="G6" s="22"/>
      <c r="H6" s="22"/>
      <c r="I6" s="22"/>
      <c r="J6" s="22"/>
      <c r="K6" s="22"/>
      <c r="L6" s="22"/>
    </row>
    <row r="7" spans="1:19">
      <c r="A7" s="666" t="s">
        <v>921</v>
      </c>
      <c r="B7" s="666"/>
      <c r="F7" s="784" t="s">
        <v>17</v>
      </c>
      <c r="G7" s="784"/>
      <c r="H7" s="784"/>
      <c r="I7" s="784"/>
      <c r="J7" s="784"/>
      <c r="K7" s="784"/>
      <c r="L7" s="784"/>
    </row>
    <row r="8" spans="1:19">
      <c r="A8" s="14"/>
      <c r="F8" s="16"/>
      <c r="G8" s="99"/>
      <c r="H8" s="99"/>
      <c r="I8" s="739" t="s">
        <v>1070</v>
      </c>
      <c r="J8" s="739"/>
      <c r="K8" s="739"/>
      <c r="L8" s="739"/>
    </row>
    <row r="9" spans="1:19" s="14" customFormat="1">
      <c r="A9" s="613" t="s">
        <v>2</v>
      </c>
      <c r="B9" s="613" t="s">
        <v>3</v>
      </c>
      <c r="C9" s="614" t="s">
        <v>22</v>
      </c>
      <c r="D9" s="615"/>
      <c r="E9" s="615"/>
      <c r="F9" s="615"/>
      <c r="G9" s="615"/>
      <c r="H9" s="614" t="s">
        <v>23</v>
      </c>
      <c r="I9" s="615"/>
      <c r="J9" s="615"/>
      <c r="K9" s="615"/>
      <c r="L9" s="615"/>
      <c r="R9" s="29"/>
      <c r="S9" s="29"/>
    </row>
    <row r="10" spans="1:19" s="14" customFormat="1" ht="63.75">
      <c r="A10" s="613"/>
      <c r="B10" s="613"/>
      <c r="C10" s="352" t="s">
        <v>838</v>
      </c>
      <c r="D10" s="352" t="s">
        <v>816</v>
      </c>
      <c r="E10" s="5" t="s">
        <v>67</v>
      </c>
      <c r="F10" s="5" t="s">
        <v>68</v>
      </c>
      <c r="G10" s="5" t="s">
        <v>360</v>
      </c>
      <c r="H10" s="352" t="s">
        <v>838</v>
      </c>
      <c r="I10" s="352" t="s">
        <v>816</v>
      </c>
      <c r="J10" s="5" t="s">
        <v>67</v>
      </c>
      <c r="K10" s="5" t="s">
        <v>68</v>
      </c>
      <c r="L10" s="5" t="s">
        <v>361</v>
      </c>
    </row>
    <row r="11" spans="1:19" s="14" customFormat="1">
      <c r="A11" s="5">
        <v>1</v>
      </c>
      <c r="B11" s="5">
        <v>2</v>
      </c>
      <c r="C11" s="5">
        <v>3</v>
      </c>
      <c r="D11" s="5">
        <v>4</v>
      </c>
      <c r="E11" s="5">
        <v>5</v>
      </c>
      <c r="F11" s="5">
        <v>6</v>
      </c>
      <c r="G11" s="5">
        <v>7</v>
      </c>
      <c r="H11" s="5">
        <v>8</v>
      </c>
      <c r="I11" s="5">
        <v>9</v>
      </c>
      <c r="J11" s="5">
        <v>10</v>
      </c>
      <c r="K11" s="5">
        <v>11</v>
      </c>
      <c r="L11" s="5">
        <v>12</v>
      </c>
    </row>
    <row r="12" spans="1:19">
      <c r="A12" s="17">
        <v>1</v>
      </c>
      <c r="B12" s="379" t="s">
        <v>887</v>
      </c>
      <c r="C12" s="774" t="s">
        <v>954</v>
      </c>
      <c r="D12" s="775"/>
      <c r="E12" s="775"/>
      <c r="F12" s="775"/>
      <c r="G12" s="775"/>
      <c r="H12" s="775"/>
      <c r="I12" s="775"/>
      <c r="J12" s="775"/>
      <c r="K12" s="775"/>
      <c r="L12" s="776"/>
    </row>
    <row r="13" spans="1:19">
      <c r="A13" s="17">
        <v>2</v>
      </c>
      <c r="B13" s="379" t="s">
        <v>888</v>
      </c>
      <c r="C13" s="777"/>
      <c r="D13" s="778"/>
      <c r="E13" s="778"/>
      <c r="F13" s="778"/>
      <c r="G13" s="778"/>
      <c r="H13" s="778"/>
      <c r="I13" s="778"/>
      <c r="J13" s="778"/>
      <c r="K13" s="778"/>
      <c r="L13" s="779"/>
    </row>
    <row r="14" spans="1:19">
      <c r="A14" s="17">
        <v>3</v>
      </c>
      <c r="B14" s="379" t="s">
        <v>889</v>
      </c>
      <c r="C14" s="777"/>
      <c r="D14" s="778"/>
      <c r="E14" s="778"/>
      <c r="F14" s="778"/>
      <c r="G14" s="778"/>
      <c r="H14" s="778"/>
      <c r="I14" s="778"/>
      <c r="J14" s="778"/>
      <c r="K14" s="778"/>
      <c r="L14" s="779"/>
    </row>
    <row r="15" spans="1:19">
      <c r="A15" s="17">
        <v>4</v>
      </c>
      <c r="B15" s="379" t="s">
        <v>890</v>
      </c>
      <c r="C15" s="777"/>
      <c r="D15" s="778"/>
      <c r="E15" s="778"/>
      <c r="F15" s="778"/>
      <c r="G15" s="778"/>
      <c r="H15" s="778"/>
      <c r="I15" s="778"/>
      <c r="J15" s="778"/>
      <c r="K15" s="778"/>
      <c r="L15" s="779"/>
    </row>
    <row r="16" spans="1:19">
      <c r="A16" s="17">
        <v>5</v>
      </c>
      <c r="B16" s="379" t="s">
        <v>891</v>
      </c>
      <c r="C16" s="777"/>
      <c r="D16" s="778"/>
      <c r="E16" s="778"/>
      <c r="F16" s="778"/>
      <c r="G16" s="778"/>
      <c r="H16" s="778"/>
      <c r="I16" s="778"/>
      <c r="J16" s="778"/>
      <c r="K16" s="778"/>
      <c r="L16" s="779"/>
    </row>
    <row r="17" spans="1:12">
      <c r="A17" s="17">
        <v>6</v>
      </c>
      <c r="B17" s="379" t="s">
        <v>892</v>
      </c>
      <c r="C17" s="777"/>
      <c r="D17" s="778"/>
      <c r="E17" s="778"/>
      <c r="F17" s="778"/>
      <c r="G17" s="778"/>
      <c r="H17" s="778"/>
      <c r="I17" s="778"/>
      <c r="J17" s="778"/>
      <c r="K17" s="778"/>
      <c r="L17" s="779"/>
    </row>
    <row r="18" spans="1:12">
      <c r="A18" s="17">
        <v>7</v>
      </c>
      <c r="B18" s="379" t="s">
        <v>893</v>
      </c>
      <c r="C18" s="777"/>
      <c r="D18" s="778"/>
      <c r="E18" s="778"/>
      <c r="F18" s="778"/>
      <c r="G18" s="778"/>
      <c r="H18" s="778"/>
      <c r="I18" s="778"/>
      <c r="J18" s="778"/>
      <c r="K18" s="778"/>
      <c r="L18" s="779"/>
    </row>
    <row r="19" spans="1:12">
      <c r="A19" s="17">
        <v>8</v>
      </c>
      <c r="B19" s="379" t="s">
        <v>894</v>
      </c>
      <c r="C19" s="777"/>
      <c r="D19" s="778"/>
      <c r="E19" s="778"/>
      <c r="F19" s="778"/>
      <c r="G19" s="778"/>
      <c r="H19" s="778"/>
      <c r="I19" s="778"/>
      <c r="J19" s="778"/>
      <c r="K19" s="778"/>
      <c r="L19" s="779"/>
    </row>
    <row r="20" spans="1:12">
      <c r="A20" s="17">
        <v>9</v>
      </c>
      <c r="B20" s="379" t="s">
        <v>895</v>
      </c>
      <c r="C20" s="777"/>
      <c r="D20" s="778"/>
      <c r="E20" s="778"/>
      <c r="F20" s="778"/>
      <c r="G20" s="778"/>
      <c r="H20" s="778"/>
      <c r="I20" s="778"/>
      <c r="J20" s="778"/>
      <c r="K20" s="778"/>
      <c r="L20" s="779"/>
    </row>
    <row r="21" spans="1:12">
      <c r="A21" s="17">
        <v>10</v>
      </c>
      <c r="B21" s="379" t="s">
        <v>896</v>
      </c>
      <c r="C21" s="777"/>
      <c r="D21" s="778"/>
      <c r="E21" s="778"/>
      <c r="F21" s="778"/>
      <c r="G21" s="778"/>
      <c r="H21" s="778"/>
      <c r="I21" s="778"/>
      <c r="J21" s="778"/>
      <c r="K21" s="778"/>
      <c r="L21" s="779"/>
    </row>
    <row r="22" spans="1:12">
      <c r="A22" s="17">
        <v>11</v>
      </c>
      <c r="B22" s="379" t="s">
        <v>897</v>
      </c>
      <c r="C22" s="777"/>
      <c r="D22" s="778"/>
      <c r="E22" s="778"/>
      <c r="F22" s="778"/>
      <c r="G22" s="778"/>
      <c r="H22" s="778"/>
      <c r="I22" s="778"/>
      <c r="J22" s="778"/>
      <c r="K22" s="778"/>
      <c r="L22" s="779"/>
    </row>
    <row r="23" spans="1:12">
      <c r="A23" s="17">
        <v>12</v>
      </c>
      <c r="B23" s="379" t="s">
        <v>898</v>
      </c>
      <c r="C23" s="777"/>
      <c r="D23" s="778"/>
      <c r="E23" s="778"/>
      <c r="F23" s="778"/>
      <c r="G23" s="778"/>
      <c r="H23" s="778"/>
      <c r="I23" s="778"/>
      <c r="J23" s="778"/>
      <c r="K23" s="778"/>
      <c r="L23" s="779"/>
    </row>
    <row r="24" spans="1:12">
      <c r="A24" s="17">
        <v>13</v>
      </c>
      <c r="B24" s="379" t="s">
        <v>899</v>
      </c>
      <c r="C24" s="777"/>
      <c r="D24" s="778"/>
      <c r="E24" s="778"/>
      <c r="F24" s="778"/>
      <c r="G24" s="778"/>
      <c r="H24" s="778"/>
      <c r="I24" s="778"/>
      <c r="J24" s="778"/>
      <c r="K24" s="778"/>
      <c r="L24" s="779"/>
    </row>
    <row r="25" spans="1:12">
      <c r="A25" s="17">
        <v>14</v>
      </c>
      <c r="B25" s="379" t="s">
        <v>900</v>
      </c>
      <c r="C25" s="777"/>
      <c r="D25" s="778"/>
      <c r="E25" s="778"/>
      <c r="F25" s="778"/>
      <c r="G25" s="778"/>
      <c r="H25" s="778"/>
      <c r="I25" s="778"/>
      <c r="J25" s="778"/>
      <c r="K25" s="778"/>
      <c r="L25" s="779"/>
    </row>
    <row r="26" spans="1:12" s="369" customFormat="1">
      <c r="A26" s="368">
        <v>15</v>
      </c>
      <c r="B26" s="379" t="s">
        <v>901</v>
      </c>
      <c r="C26" s="777"/>
      <c r="D26" s="778"/>
      <c r="E26" s="778"/>
      <c r="F26" s="778"/>
      <c r="G26" s="778"/>
      <c r="H26" s="778"/>
      <c r="I26" s="778"/>
      <c r="J26" s="778"/>
      <c r="K26" s="778"/>
      <c r="L26" s="779"/>
    </row>
    <row r="27" spans="1:12" s="369" customFormat="1">
      <c r="A27" s="368">
        <v>16</v>
      </c>
      <c r="B27" s="379" t="s">
        <v>902</v>
      </c>
      <c r="C27" s="777"/>
      <c r="D27" s="778"/>
      <c r="E27" s="778"/>
      <c r="F27" s="778"/>
      <c r="G27" s="778"/>
      <c r="H27" s="778"/>
      <c r="I27" s="778"/>
      <c r="J27" s="778"/>
      <c r="K27" s="778"/>
      <c r="L27" s="779"/>
    </row>
    <row r="28" spans="1:12" s="369" customFormat="1">
      <c r="A28" s="368">
        <v>17</v>
      </c>
      <c r="B28" s="379" t="s">
        <v>903</v>
      </c>
      <c r="C28" s="777"/>
      <c r="D28" s="778"/>
      <c r="E28" s="778"/>
      <c r="F28" s="778"/>
      <c r="G28" s="778"/>
      <c r="H28" s="778"/>
      <c r="I28" s="778"/>
      <c r="J28" s="778"/>
      <c r="K28" s="778"/>
      <c r="L28" s="779"/>
    </row>
    <row r="29" spans="1:12" s="369" customFormat="1">
      <c r="A29" s="368">
        <v>18</v>
      </c>
      <c r="B29" s="379" t="s">
        <v>904</v>
      </c>
      <c r="C29" s="777"/>
      <c r="D29" s="778"/>
      <c r="E29" s="778"/>
      <c r="F29" s="778"/>
      <c r="G29" s="778"/>
      <c r="H29" s="778"/>
      <c r="I29" s="778"/>
      <c r="J29" s="778"/>
      <c r="K29" s="778"/>
      <c r="L29" s="779"/>
    </row>
    <row r="30" spans="1:12" s="369" customFormat="1">
      <c r="A30" s="368">
        <v>19</v>
      </c>
      <c r="B30" s="379" t="s">
        <v>905</v>
      </c>
      <c r="C30" s="777"/>
      <c r="D30" s="778"/>
      <c r="E30" s="778"/>
      <c r="F30" s="778"/>
      <c r="G30" s="778"/>
      <c r="H30" s="778"/>
      <c r="I30" s="778"/>
      <c r="J30" s="778"/>
      <c r="K30" s="778"/>
      <c r="L30" s="779"/>
    </row>
    <row r="31" spans="1:12" s="369" customFormat="1">
      <c r="A31" s="368">
        <v>20</v>
      </c>
      <c r="B31" s="379" t="s">
        <v>906</v>
      </c>
      <c r="C31" s="777"/>
      <c r="D31" s="778"/>
      <c r="E31" s="778"/>
      <c r="F31" s="778"/>
      <c r="G31" s="778"/>
      <c r="H31" s="778"/>
      <c r="I31" s="778"/>
      <c r="J31" s="778"/>
      <c r="K31" s="778"/>
      <c r="L31" s="779"/>
    </row>
    <row r="32" spans="1:12" s="369" customFormat="1">
      <c r="A32" s="368">
        <v>21</v>
      </c>
      <c r="B32" s="379" t="s">
        <v>907</v>
      </c>
      <c r="C32" s="777"/>
      <c r="D32" s="778"/>
      <c r="E32" s="778"/>
      <c r="F32" s="778"/>
      <c r="G32" s="778"/>
      <c r="H32" s="778"/>
      <c r="I32" s="778"/>
      <c r="J32" s="778"/>
      <c r="K32" s="778"/>
      <c r="L32" s="779"/>
    </row>
    <row r="33" spans="1:13" s="369" customFormat="1">
      <c r="A33" s="368">
        <v>22</v>
      </c>
      <c r="B33" s="379" t="s">
        <v>908</v>
      </c>
      <c r="C33" s="777"/>
      <c r="D33" s="778"/>
      <c r="E33" s="778"/>
      <c r="F33" s="778"/>
      <c r="G33" s="778"/>
      <c r="H33" s="778"/>
      <c r="I33" s="778"/>
      <c r="J33" s="778"/>
      <c r="K33" s="778"/>
      <c r="L33" s="779"/>
    </row>
    <row r="34" spans="1:13" s="369" customFormat="1">
      <c r="A34" s="368">
        <v>23</v>
      </c>
      <c r="B34" s="379" t="s">
        <v>909</v>
      </c>
      <c r="C34" s="777"/>
      <c r="D34" s="778"/>
      <c r="E34" s="778"/>
      <c r="F34" s="778"/>
      <c r="G34" s="778"/>
      <c r="H34" s="778"/>
      <c r="I34" s="778"/>
      <c r="J34" s="778"/>
      <c r="K34" s="778"/>
      <c r="L34" s="779"/>
    </row>
    <row r="35" spans="1:13" s="369" customFormat="1">
      <c r="A35" s="368">
        <v>24</v>
      </c>
      <c r="B35" s="379" t="s">
        <v>910</v>
      </c>
      <c r="C35" s="777"/>
      <c r="D35" s="778"/>
      <c r="E35" s="778"/>
      <c r="F35" s="778"/>
      <c r="G35" s="778"/>
      <c r="H35" s="778"/>
      <c r="I35" s="778"/>
      <c r="J35" s="778"/>
      <c r="K35" s="778"/>
      <c r="L35" s="779"/>
    </row>
    <row r="36" spans="1:13" s="369" customFormat="1">
      <c r="A36" s="368">
        <v>25</v>
      </c>
      <c r="B36" s="379" t="s">
        <v>911</v>
      </c>
      <c r="C36" s="777"/>
      <c r="D36" s="778"/>
      <c r="E36" s="778"/>
      <c r="F36" s="778"/>
      <c r="G36" s="778"/>
      <c r="H36" s="778"/>
      <c r="I36" s="778"/>
      <c r="J36" s="778"/>
      <c r="K36" s="778"/>
      <c r="L36" s="779"/>
    </row>
    <row r="37" spans="1:13" s="369" customFormat="1">
      <c r="A37" s="368">
        <v>26</v>
      </c>
      <c r="B37" s="379" t="s">
        <v>912</v>
      </c>
      <c r="C37" s="777"/>
      <c r="D37" s="778"/>
      <c r="E37" s="778"/>
      <c r="F37" s="778"/>
      <c r="G37" s="778"/>
      <c r="H37" s="778"/>
      <c r="I37" s="778"/>
      <c r="J37" s="778"/>
      <c r="K37" s="778"/>
      <c r="L37" s="779"/>
    </row>
    <row r="38" spans="1:13" s="369" customFormat="1">
      <c r="A38" s="368">
        <v>27</v>
      </c>
      <c r="B38" s="379" t="s">
        <v>913</v>
      </c>
      <c r="C38" s="777"/>
      <c r="D38" s="778"/>
      <c r="E38" s="778"/>
      <c r="F38" s="778"/>
      <c r="G38" s="778"/>
      <c r="H38" s="778"/>
      <c r="I38" s="778"/>
      <c r="J38" s="778"/>
      <c r="K38" s="778"/>
      <c r="L38" s="779"/>
    </row>
    <row r="39" spans="1:13" s="369" customFormat="1">
      <c r="A39" s="368">
        <v>28</v>
      </c>
      <c r="B39" s="379" t="s">
        <v>914</v>
      </c>
      <c r="C39" s="777"/>
      <c r="D39" s="778"/>
      <c r="E39" s="778"/>
      <c r="F39" s="778"/>
      <c r="G39" s="778"/>
      <c r="H39" s="778"/>
      <c r="I39" s="778"/>
      <c r="J39" s="778"/>
      <c r="K39" s="778"/>
      <c r="L39" s="779"/>
    </row>
    <row r="40" spans="1:13" s="369" customFormat="1">
      <c r="A40" s="368">
        <v>29</v>
      </c>
      <c r="B40" s="379" t="s">
        <v>915</v>
      </c>
      <c r="C40" s="777"/>
      <c r="D40" s="778"/>
      <c r="E40" s="778"/>
      <c r="F40" s="778"/>
      <c r="G40" s="778"/>
      <c r="H40" s="778"/>
      <c r="I40" s="778"/>
      <c r="J40" s="778"/>
      <c r="K40" s="778"/>
      <c r="L40" s="779"/>
    </row>
    <row r="41" spans="1:13" s="369" customFormat="1">
      <c r="A41" s="368">
        <v>30</v>
      </c>
      <c r="B41" s="379" t="s">
        <v>916</v>
      </c>
      <c r="C41" s="777"/>
      <c r="D41" s="778"/>
      <c r="E41" s="778"/>
      <c r="F41" s="778"/>
      <c r="G41" s="778"/>
      <c r="H41" s="778"/>
      <c r="I41" s="778"/>
      <c r="J41" s="778"/>
      <c r="K41" s="778"/>
      <c r="L41" s="779"/>
    </row>
    <row r="42" spans="1:13" s="369" customFormat="1">
      <c r="A42" s="368">
        <v>31</v>
      </c>
      <c r="B42" s="379" t="s">
        <v>917</v>
      </c>
      <c r="C42" s="777"/>
      <c r="D42" s="778"/>
      <c r="E42" s="778"/>
      <c r="F42" s="778"/>
      <c r="G42" s="778"/>
      <c r="H42" s="778"/>
      <c r="I42" s="778"/>
      <c r="J42" s="778"/>
      <c r="K42" s="778"/>
      <c r="L42" s="779"/>
    </row>
    <row r="43" spans="1:13" s="369" customFormat="1">
      <c r="A43" s="368">
        <v>32</v>
      </c>
      <c r="B43" s="379" t="s">
        <v>918</v>
      </c>
      <c r="C43" s="780"/>
      <c r="D43" s="781"/>
      <c r="E43" s="781"/>
      <c r="F43" s="781"/>
      <c r="G43" s="781"/>
      <c r="H43" s="781"/>
      <c r="I43" s="781"/>
      <c r="J43" s="781"/>
      <c r="K43" s="781"/>
      <c r="L43" s="782"/>
    </row>
    <row r="44" spans="1:13">
      <c r="A44" s="3"/>
      <c r="B44" s="380" t="s">
        <v>86</v>
      </c>
      <c r="C44" s="18"/>
      <c r="D44" s="18"/>
      <c r="E44" s="18"/>
      <c r="F44" s="18"/>
      <c r="G44" s="18"/>
      <c r="H44" s="27"/>
      <c r="I44" s="27"/>
      <c r="J44" s="27"/>
      <c r="K44" s="27"/>
      <c r="L44" s="18"/>
    </row>
    <row r="45" spans="1:13">
      <c r="A45" s="21" t="s">
        <v>359</v>
      </c>
      <c r="B45" s="21"/>
      <c r="C45" s="21"/>
      <c r="D45" s="21"/>
      <c r="E45" s="21"/>
      <c r="F45" s="21"/>
      <c r="G45" s="21"/>
      <c r="H45" s="21"/>
      <c r="I45" s="21"/>
      <c r="J45" s="21"/>
      <c r="K45" s="21"/>
      <c r="L45" s="21"/>
    </row>
    <row r="46" spans="1:13">
      <c r="A46" s="20" t="s">
        <v>358</v>
      </c>
      <c r="B46" s="21"/>
      <c r="C46" s="21"/>
      <c r="D46" s="21"/>
      <c r="E46" s="21"/>
      <c r="F46" s="21"/>
      <c r="G46" s="21"/>
      <c r="H46" s="21"/>
      <c r="I46" s="21"/>
      <c r="J46" s="21"/>
      <c r="K46" s="21"/>
      <c r="L46" s="21"/>
    </row>
    <row r="47" spans="1:13" ht="15.75" customHeight="1">
      <c r="A47" s="14"/>
      <c r="B47" s="14"/>
      <c r="C47" s="14"/>
      <c r="D47" s="14"/>
      <c r="E47" s="14"/>
      <c r="F47" s="138"/>
      <c r="G47" s="138"/>
      <c r="H47" s="138"/>
      <c r="I47" s="138"/>
      <c r="J47" s="272"/>
      <c r="K47" s="138"/>
      <c r="L47" s="138"/>
      <c r="M47" s="138"/>
    </row>
    <row r="48" spans="1:13" ht="15.75" customHeight="1">
      <c r="A48" s="14"/>
      <c r="B48" s="14"/>
      <c r="C48" s="14"/>
      <c r="D48" s="14"/>
      <c r="E48" s="14"/>
      <c r="F48" s="14"/>
      <c r="G48" s="14"/>
      <c r="H48" s="14"/>
      <c r="I48" s="623" t="s">
        <v>1079</v>
      </c>
      <c r="J48" s="623"/>
      <c r="K48" s="623"/>
      <c r="L48" s="623"/>
      <c r="M48" s="623"/>
    </row>
    <row r="49" spans="1:13" ht="14.25" customHeight="1">
      <c r="A49" s="435"/>
      <c r="B49" s="435"/>
      <c r="C49" s="435"/>
      <c r="D49" s="435"/>
      <c r="E49" s="435"/>
      <c r="F49" s="578"/>
      <c r="G49" s="578"/>
      <c r="H49" s="578"/>
      <c r="I49" s="675" t="s">
        <v>1058</v>
      </c>
      <c r="J49" s="675"/>
      <c r="K49" s="675"/>
      <c r="L49" s="675"/>
      <c r="M49" s="675"/>
    </row>
    <row r="50" spans="1:13">
      <c r="A50" s="435"/>
      <c r="B50" s="435"/>
      <c r="C50" s="435"/>
      <c r="D50" s="435"/>
      <c r="E50" s="435"/>
      <c r="F50" s="435"/>
      <c r="G50" s="435"/>
      <c r="H50" s="435"/>
      <c r="I50" s="435"/>
      <c r="J50" s="435"/>
      <c r="K50" s="435"/>
      <c r="L50" s="578"/>
      <c r="M50" s="578"/>
    </row>
    <row r="51" spans="1:13">
      <c r="A51" s="435"/>
      <c r="B51" s="435"/>
      <c r="C51" s="435"/>
      <c r="D51" s="435"/>
      <c r="E51" s="435"/>
      <c r="F51" s="624" t="s">
        <v>1081</v>
      </c>
      <c r="G51" s="624"/>
      <c r="H51" s="435"/>
      <c r="I51" s="435"/>
      <c r="J51" s="435"/>
      <c r="K51" s="435"/>
      <c r="L51" s="435"/>
      <c r="M51" s="435"/>
    </row>
    <row r="52" spans="1:13">
      <c r="A52" s="14" t="s">
        <v>19</v>
      </c>
      <c r="B52" s="14"/>
      <c r="C52" s="14"/>
      <c r="D52" s="14"/>
      <c r="E52" s="14"/>
      <c r="F52" s="14"/>
      <c r="G52" s="14"/>
      <c r="H52" s="34"/>
      <c r="I52" s="623" t="s">
        <v>1080</v>
      </c>
      <c r="J52" s="623"/>
      <c r="K52" s="623"/>
      <c r="L52" s="623"/>
      <c r="M52" s="623"/>
    </row>
    <row r="53" spans="1:13" ht="15">
      <c r="A53" s="14"/>
      <c r="B53" s="578"/>
      <c r="C53" s="578"/>
      <c r="D53" s="578"/>
      <c r="E53" s="578"/>
      <c r="F53" s="578"/>
      <c r="G53" s="578"/>
      <c r="H53" s="578"/>
      <c r="I53" s="517"/>
      <c r="J53" s="517"/>
      <c r="K53" s="517"/>
      <c r="L53" s="578"/>
      <c r="M53" s="578"/>
    </row>
    <row r="54" spans="1:13">
      <c r="A54" s="800"/>
      <c r="B54" s="800"/>
      <c r="C54" s="800"/>
      <c r="D54" s="800"/>
      <c r="E54" s="800"/>
      <c r="F54" s="800"/>
      <c r="G54" s="800"/>
      <c r="H54" s="800"/>
      <c r="I54" s="800"/>
      <c r="J54" s="800"/>
      <c r="K54" s="800"/>
      <c r="L54" s="800"/>
    </row>
  </sheetData>
  <mergeCells count="17">
    <mergeCell ref="A54:L54"/>
    <mergeCell ref="I8:L8"/>
    <mergeCell ref="A9:A10"/>
    <mergeCell ref="B9:B10"/>
    <mergeCell ref="C9:G9"/>
    <mergeCell ref="H9:L9"/>
    <mergeCell ref="C12:L43"/>
    <mergeCell ref="I48:M48"/>
    <mergeCell ref="I49:M49"/>
    <mergeCell ref="F51:G51"/>
    <mergeCell ref="I52:M52"/>
    <mergeCell ref="L1:N1"/>
    <mergeCell ref="A2:L2"/>
    <mergeCell ref="A3:L3"/>
    <mergeCell ref="A5:L5"/>
    <mergeCell ref="A7:B7"/>
    <mergeCell ref="F7:L7"/>
  </mergeCells>
  <printOptions horizontalCentered="1"/>
  <pageMargins left="0.70866141732283472" right="0.70866141732283472" top="0.23622047244094491" bottom="0" header="0.31496062992125984" footer="0.31496062992125984"/>
  <pageSetup paperSize="9" scale="77" orientation="landscape" r:id="rId1"/>
  <rowBreaks count="1" manualBreakCount="1">
    <brk id="53" max="16383" man="1"/>
  </rowBreaks>
</worksheet>
</file>

<file path=xl/worksheets/sheet24.xml><?xml version="1.0" encoding="utf-8"?>
<worksheet xmlns="http://schemas.openxmlformats.org/spreadsheetml/2006/main" xmlns:r="http://schemas.openxmlformats.org/officeDocument/2006/relationships">
  <sheetPr>
    <pageSetUpPr fitToPage="1"/>
  </sheetPr>
  <dimension ref="A1:Q57"/>
  <sheetViews>
    <sheetView topLeftCell="A29" zoomScaleSheetLayoutView="90" workbookViewId="0">
      <selection activeCell="P54" sqref="P54"/>
    </sheetView>
  </sheetViews>
  <sheetFormatPr defaultRowHeight="12.75"/>
  <cols>
    <col min="1" max="1" width="6.5703125" style="15" customWidth="1"/>
    <col min="2" max="2" width="17.140625" style="15" customWidth="1"/>
    <col min="3" max="3" width="10.140625" style="15" customWidth="1"/>
    <col min="4" max="4" width="11.28515625" style="15" customWidth="1"/>
    <col min="5" max="5" width="10.140625" style="15" customWidth="1"/>
    <col min="6" max="7" width="7.28515625" style="15" customWidth="1"/>
    <col min="8" max="8" width="8.140625" style="15" customWidth="1"/>
    <col min="9" max="9" width="9.28515625" style="15" customWidth="1"/>
    <col min="10" max="11" width="10.140625" style="15" customWidth="1"/>
    <col min="12" max="13" width="10.28515625" style="15" customWidth="1"/>
    <col min="14" max="14" width="9.85546875" style="15" customWidth="1"/>
    <col min="15" max="15" width="10.85546875" style="15" customWidth="1"/>
    <col min="16" max="16" width="11.85546875" style="15" customWidth="1"/>
    <col min="17" max="17" width="12.28515625" style="15" customWidth="1"/>
    <col min="18" max="16384" width="9.140625" style="15"/>
  </cols>
  <sheetData>
    <row r="1" spans="1:17" customFormat="1" ht="15">
      <c r="H1" s="34"/>
      <c r="I1" s="34"/>
      <c r="J1" s="34"/>
      <c r="K1" s="34"/>
      <c r="L1" s="34"/>
      <c r="M1" s="34"/>
      <c r="N1" s="34"/>
      <c r="O1" s="34"/>
      <c r="P1" s="766" t="s">
        <v>61</v>
      </c>
      <c r="Q1" s="766"/>
    </row>
    <row r="2" spans="1:17" customFormat="1" ht="15">
      <c r="A2" s="767" t="s">
        <v>0</v>
      </c>
      <c r="B2" s="767"/>
      <c r="C2" s="767"/>
      <c r="D2" s="767"/>
      <c r="E2" s="767"/>
      <c r="F2" s="767"/>
      <c r="G2" s="767"/>
      <c r="H2" s="767"/>
      <c r="I2" s="767"/>
      <c r="J2" s="767"/>
      <c r="K2" s="767"/>
      <c r="L2" s="767"/>
      <c r="M2" s="767"/>
      <c r="N2" s="767"/>
      <c r="O2" s="767"/>
      <c r="P2" s="767"/>
      <c r="Q2" s="767"/>
    </row>
    <row r="3" spans="1:17" customFormat="1" ht="20.25">
      <c r="A3" s="664" t="s">
        <v>734</v>
      </c>
      <c r="B3" s="664"/>
      <c r="C3" s="664"/>
      <c r="D3" s="664"/>
      <c r="E3" s="664"/>
      <c r="F3" s="664"/>
      <c r="G3" s="664"/>
      <c r="H3" s="664"/>
      <c r="I3" s="664"/>
      <c r="J3" s="664"/>
      <c r="K3" s="664"/>
      <c r="L3" s="664"/>
      <c r="M3" s="664"/>
      <c r="N3" s="664"/>
      <c r="O3" s="664"/>
      <c r="P3" s="664"/>
      <c r="Q3" s="664"/>
    </row>
    <row r="4" spans="1:17" customFormat="1" ht="10.5" customHeight="1"/>
    <row r="5" spans="1:17">
      <c r="A5" s="24"/>
      <c r="B5" s="24"/>
      <c r="C5" s="24"/>
      <c r="D5" s="24"/>
      <c r="E5" s="23"/>
      <c r="F5" s="23"/>
      <c r="G5" s="23"/>
      <c r="H5" s="23"/>
      <c r="I5" s="23"/>
      <c r="J5" s="23"/>
      <c r="K5" s="23"/>
      <c r="L5" s="23"/>
      <c r="M5" s="23"/>
      <c r="N5" s="24"/>
      <c r="O5" s="24"/>
      <c r="P5" s="23"/>
      <c r="Q5" s="21"/>
    </row>
    <row r="6" spans="1:17" ht="18" customHeight="1">
      <c r="A6" s="768" t="s">
        <v>803</v>
      </c>
      <c r="B6" s="768"/>
      <c r="C6" s="768"/>
      <c r="D6" s="768"/>
      <c r="E6" s="768"/>
      <c r="F6" s="768"/>
      <c r="G6" s="768"/>
      <c r="H6" s="768"/>
      <c r="I6" s="768"/>
      <c r="J6" s="768"/>
      <c r="K6" s="768"/>
      <c r="L6" s="768"/>
      <c r="M6" s="768"/>
      <c r="N6" s="768"/>
      <c r="O6" s="768"/>
      <c r="P6" s="768"/>
      <c r="Q6" s="768"/>
    </row>
    <row r="7" spans="1:17" ht="9.75" customHeight="1"/>
    <row r="8" spans="1:17" ht="0.75" customHeight="1"/>
    <row r="9" spans="1:17">
      <c r="A9" s="666" t="s">
        <v>919</v>
      </c>
      <c r="B9" s="666"/>
      <c r="Q9" s="31" t="s">
        <v>20</v>
      </c>
    </row>
    <row r="10" spans="1:17" ht="15.75">
      <c r="A10" s="13"/>
      <c r="N10" s="739" t="s">
        <v>1070</v>
      </c>
      <c r="O10" s="739"/>
      <c r="P10" s="739"/>
      <c r="Q10" s="739"/>
    </row>
    <row r="11" spans="1:17" ht="28.5" customHeight="1">
      <c r="A11" s="764" t="s">
        <v>2</v>
      </c>
      <c r="B11" s="764" t="s">
        <v>3</v>
      </c>
      <c r="C11" s="613" t="s">
        <v>843</v>
      </c>
      <c r="D11" s="613"/>
      <c r="E11" s="613"/>
      <c r="F11" s="613" t="s">
        <v>815</v>
      </c>
      <c r="G11" s="613"/>
      <c r="H11" s="613"/>
      <c r="I11" s="801" t="s">
        <v>363</v>
      </c>
      <c r="J11" s="802"/>
      <c r="K11" s="803"/>
      <c r="L11" s="801" t="s">
        <v>88</v>
      </c>
      <c r="M11" s="802"/>
      <c r="N11" s="803"/>
      <c r="O11" s="805" t="s">
        <v>840</v>
      </c>
      <c r="P11" s="806"/>
      <c r="Q11" s="807"/>
    </row>
    <row r="12" spans="1:17" ht="27" customHeight="1">
      <c r="A12" s="765"/>
      <c r="B12" s="765"/>
      <c r="C12" s="5" t="s">
        <v>106</v>
      </c>
      <c r="D12" s="5" t="s">
        <v>654</v>
      </c>
      <c r="E12" s="37" t="s">
        <v>16</v>
      </c>
      <c r="F12" s="5" t="s">
        <v>106</v>
      </c>
      <c r="G12" s="5" t="s">
        <v>655</v>
      </c>
      <c r="H12" s="37" t="s">
        <v>16</v>
      </c>
      <c r="I12" s="5" t="s">
        <v>106</v>
      </c>
      <c r="J12" s="5" t="s">
        <v>655</v>
      </c>
      <c r="K12" s="37" t="s">
        <v>16</v>
      </c>
      <c r="L12" s="5" t="s">
        <v>106</v>
      </c>
      <c r="M12" s="5" t="s">
        <v>655</v>
      </c>
      <c r="N12" s="37" t="s">
        <v>16</v>
      </c>
      <c r="O12" s="5" t="s">
        <v>223</v>
      </c>
      <c r="P12" s="5" t="s">
        <v>656</v>
      </c>
      <c r="Q12" s="5" t="s">
        <v>107</v>
      </c>
    </row>
    <row r="13" spans="1:17" s="66" customFormat="1">
      <c r="A13" s="63">
        <v>1</v>
      </c>
      <c r="B13" s="63">
        <v>2</v>
      </c>
      <c r="C13" s="63">
        <v>3</v>
      </c>
      <c r="D13" s="63">
        <v>4</v>
      </c>
      <c r="E13" s="63">
        <v>5</v>
      </c>
      <c r="F13" s="63">
        <v>6</v>
      </c>
      <c r="G13" s="63">
        <v>7</v>
      </c>
      <c r="H13" s="63">
        <v>8</v>
      </c>
      <c r="I13" s="63">
        <v>9</v>
      </c>
      <c r="J13" s="63">
        <v>10</v>
      </c>
      <c r="K13" s="63">
        <v>11</v>
      </c>
      <c r="L13" s="63">
        <v>12</v>
      </c>
      <c r="M13" s="63">
        <v>13</v>
      </c>
      <c r="N13" s="63">
        <v>14</v>
      </c>
      <c r="O13" s="63">
        <v>15</v>
      </c>
      <c r="P13" s="63">
        <v>16</v>
      </c>
      <c r="Q13" s="63">
        <v>17</v>
      </c>
    </row>
    <row r="14" spans="1:17">
      <c r="A14" s="17">
        <v>1</v>
      </c>
      <c r="B14" s="379" t="s">
        <v>887</v>
      </c>
      <c r="C14" s="403">
        <v>206.88</v>
      </c>
      <c r="D14" s="404">
        <v>323.95</v>
      </c>
      <c r="E14" s="404">
        <f>C14+D14</f>
        <v>530.82999999999993</v>
      </c>
      <c r="F14" s="403">
        <v>3.22</v>
      </c>
      <c r="G14" s="18">
        <v>0</v>
      </c>
      <c r="H14" s="404">
        <f>F14+G14</f>
        <v>3.22</v>
      </c>
      <c r="I14" s="405">
        <v>203.66</v>
      </c>
      <c r="J14" s="404">
        <v>323.95</v>
      </c>
      <c r="K14" s="404">
        <f>I14+J14</f>
        <v>527.61</v>
      </c>
      <c r="L14" s="440">
        <v>194.17</v>
      </c>
      <c r="M14" s="403">
        <v>323.95</v>
      </c>
      <c r="N14" s="404">
        <f>L14+M14</f>
        <v>518.12</v>
      </c>
      <c r="O14" s="404">
        <f>F14+I14-L14</f>
        <v>12.710000000000008</v>
      </c>
      <c r="P14" s="404">
        <f>G14+J14-M14</f>
        <v>0</v>
      </c>
      <c r="Q14" s="404">
        <f>SUM(O14:P14)</f>
        <v>12.710000000000008</v>
      </c>
    </row>
    <row r="15" spans="1:17">
      <c r="A15" s="17">
        <v>2</v>
      </c>
      <c r="B15" s="379" t="s">
        <v>888</v>
      </c>
      <c r="C15" s="403">
        <v>302.86</v>
      </c>
      <c r="D15" s="404">
        <v>474.23</v>
      </c>
      <c r="E15" s="404">
        <f t="shared" ref="E15:E46" si="0">C15+D15</f>
        <v>777.09</v>
      </c>
      <c r="F15" s="403">
        <v>4.71</v>
      </c>
      <c r="G15" s="18">
        <v>0</v>
      </c>
      <c r="H15" s="404">
        <f t="shared" ref="H15:H46" si="1">F15+G15</f>
        <v>4.71</v>
      </c>
      <c r="I15" s="405">
        <v>298.14</v>
      </c>
      <c r="J15" s="404">
        <v>474.23</v>
      </c>
      <c r="K15" s="404">
        <f t="shared" ref="K15:K46" si="2">I15+J15</f>
        <v>772.37</v>
      </c>
      <c r="L15" s="440">
        <v>284.25</v>
      </c>
      <c r="M15" s="403">
        <v>474.23</v>
      </c>
      <c r="N15" s="404">
        <f t="shared" ref="N15:N46" si="3">L15+M15</f>
        <v>758.48</v>
      </c>
      <c r="O15" s="404">
        <f t="shared" ref="O15:O46" si="4">F15+I15-L15</f>
        <v>18.599999999999966</v>
      </c>
      <c r="P15" s="404">
        <f t="shared" ref="P15:P46" si="5">G15+J15-M15</f>
        <v>0</v>
      </c>
      <c r="Q15" s="404">
        <f t="shared" ref="Q15:Q46" si="6">SUM(O15:P15)</f>
        <v>18.599999999999966</v>
      </c>
    </row>
    <row r="16" spans="1:17">
      <c r="A16" s="17">
        <v>3</v>
      </c>
      <c r="B16" s="379" t="s">
        <v>889</v>
      </c>
      <c r="C16" s="403">
        <v>424.63</v>
      </c>
      <c r="D16" s="404">
        <v>664.92</v>
      </c>
      <c r="E16" s="404">
        <f t="shared" si="0"/>
        <v>1089.55</v>
      </c>
      <c r="F16" s="403">
        <v>6.61</v>
      </c>
      <c r="G16" s="18">
        <v>0</v>
      </c>
      <c r="H16" s="404">
        <f t="shared" si="1"/>
        <v>6.61</v>
      </c>
      <c r="I16" s="405">
        <v>418.03</v>
      </c>
      <c r="J16" s="404">
        <v>664.92</v>
      </c>
      <c r="K16" s="404">
        <f t="shared" si="2"/>
        <v>1082.9499999999998</v>
      </c>
      <c r="L16" s="440">
        <v>398.54</v>
      </c>
      <c r="M16" s="403">
        <v>664.91</v>
      </c>
      <c r="N16" s="404">
        <f t="shared" si="3"/>
        <v>1063.45</v>
      </c>
      <c r="O16" s="404">
        <f t="shared" si="4"/>
        <v>26.099999999999966</v>
      </c>
      <c r="P16" s="404">
        <f t="shared" si="5"/>
        <v>9.9999999999909051E-3</v>
      </c>
      <c r="Q16" s="404">
        <f t="shared" si="6"/>
        <v>26.109999999999957</v>
      </c>
    </row>
    <row r="17" spans="1:17">
      <c r="A17" s="17">
        <v>4</v>
      </c>
      <c r="B17" s="379" t="s">
        <v>890</v>
      </c>
      <c r="C17" s="403">
        <v>466.02</v>
      </c>
      <c r="D17" s="404">
        <v>729.72</v>
      </c>
      <c r="E17" s="404">
        <f t="shared" si="0"/>
        <v>1195.74</v>
      </c>
      <c r="F17" s="403">
        <v>7.25</v>
      </c>
      <c r="G17" s="18">
        <v>0</v>
      </c>
      <c r="H17" s="404">
        <f t="shared" si="1"/>
        <v>7.25</v>
      </c>
      <c r="I17" s="405">
        <v>458.77</v>
      </c>
      <c r="J17" s="404">
        <v>729.72</v>
      </c>
      <c r="K17" s="404">
        <f t="shared" si="2"/>
        <v>1188.49</v>
      </c>
      <c r="L17" s="440">
        <v>437.39</v>
      </c>
      <c r="M17" s="403">
        <v>729.72</v>
      </c>
      <c r="N17" s="404">
        <f t="shared" si="3"/>
        <v>1167.1100000000001</v>
      </c>
      <c r="O17" s="404">
        <f t="shared" si="4"/>
        <v>28.629999999999995</v>
      </c>
      <c r="P17" s="404">
        <f t="shared" si="5"/>
        <v>0</v>
      </c>
      <c r="Q17" s="404">
        <f t="shared" si="6"/>
        <v>28.629999999999995</v>
      </c>
    </row>
    <row r="18" spans="1:17">
      <c r="A18" s="17">
        <v>5</v>
      </c>
      <c r="B18" s="379" t="s">
        <v>891</v>
      </c>
      <c r="C18" s="403">
        <v>321.26</v>
      </c>
      <c r="D18" s="404">
        <v>503.06</v>
      </c>
      <c r="E18" s="404">
        <f t="shared" si="0"/>
        <v>824.31999999999994</v>
      </c>
      <c r="F18" s="403">
        <v>5</v>
      </c>
      <c r="G18" s="18">
        <v>0</v>
      </c>
      <c r="H18" s="404">
        <f t="shared" si="1"/>
        <v>5</v>
      </c>
      <c r="I18" s="405">
        <v>316.27</v>
      </c>
      <c r="J18" s="404">
        <v>503.06</v>
      </c>
      <c r="K18" s="404">
        <f t="shared" si="2"/>
        <v>819.32999999999993</v>
      </c>
      <c r="L18" s="440">
        <v>301.52999999999997</v>
      </c>
      <c r="M18" s="403">
        <v>503.06</v>
      </c>
      <c r="N18" s="404">
        <f t="shared" si="3"/>
        <v>804.58999999999992</v>
      </c>
      <c r="O18" s="404">
        <f t="shared" si="4"/>
        <v>19.740000000000009</v>
      </c>
      <c r="P18" s="404">
        <f t="shared" si="5"/>
        <v>0</v>
      </c>
      <c r="Q18" s="404">
        <f t="shared" si="6"/>
        <v>19.740000000000009</v>
      </c>
    </row>
    <row r="19" spans="1:17">
      <c r="A19" s="17">
        <v>6</v>
      </c>
      <c r="B19" s="379" t="s">
        <v>892</v>
      </c>
      <c r="C19" s="403">
        <v>530.36</v>
      </c>
      <c r="D19" s="404">
        <v>830.47</v>
      </c>
      <c r="E19" s="404">
        <f t="shared" si="0"/>
        <v>1360.83</v>
      </c>
      <c r="F19" s="403">
        <v>8.25</v>
      </c>
      <c r="G19" s="18">
        <v>0</v>
      </c>
      <c r="H19" s="404">
        <f t="shared" si="1"/>
        <v>8.25</v>
      </c>
      <c r="I19" s="405">
        <v>522.11</v>
      </c>
      <c r="J19" s="404">
        <v>830.47</v>
      </c>
      <c r="K19" s="404">
        <f t="shared" si="2"/>
        <v>1352.58</v>
      </c>
      <c r="L19" s="440">
        <v>497.76</v>
      </c>
      <c r="M19" s="403">
        <v>830.44</v>
      </c>
      <c r="N19" s="404">
        <f t="shared" si="3"/>
        <v>1328.2</v>
      </c>
      <c r="O19" s="404">
        <f t="shared" si="4"/>
        <v>32.600000000000023</v>
      </c>
      <c r="P19" s="404">
        <f t="shared" si="5"/>
        <v>2.9999999999972715E-2</v>
      </c>
      <c r="Q19" s="404">
        <f t="shared" si="6"/>
        <v>32.629999999999995</v>
      </c>
    </row>
    <row r="20" spans="1:17">
      <c r="A20" s="17">
        <v>7</v>
      </c>
      <c r="B20" s="379" t="s">
        <v>893</v>
      </c>
      <c r="C20" s="403">
        <v>366.57</v>
      </c>
      <c r="D20" s="404">
        <v>574</v>
      </c>
      <c r="E20" s="404">
        <f t="shared" si="0"/>
        <v>940.56999999999994</v>
      </c>
      <c r="F20" s="403">
        <v>5.7</v>
      </c>
      <c r="G20" s="18">
        <v>0</v>
      </c>
      <c r="H20" s="404">
        <f t="shared" si="1"/>
        <v>5.7</v>
      </c>
      <c r="I20" s="405">
        <v>360.87</v>
      </c>
      <c r="J20" s="404">
        <v>574</v>
      </c>
      <c r="K20" s="404">
        <f t="shared" si="2"/>
        <v>934.87</v>
      </c>
      <c r="L20" s="440">
        <v>344.05</v>
      </c>
      <c r="M20" s="403">
        <v>573.99</v>
      </c>
      <c r="N20" s="404">
        <f t="shared" si="3"/>
        <v>918.04</v>
      </c>
      <c r="O20" s="404">
        <f t="shared" si="4"/>
        <v>22.519999999999982</v>
      </c>
      <c r="P20" s="404">
        <f t="shared" si="5"/>
        <v>9.9999999999909051E-3</v>
      </c>
      <c r="Q20" s="404">
        <f t="shared" si="6"/>
        <v>22.529999999999973</v>
      </c>
    </row>
    <row r="21" spans="1:17">
      <c r="A21" s="17">
        <v>8</v>
      </c>
      <c r="B21" s="379" t="s">
        <v>894</v>
      </c>
      <c r="C21" s="403">
        <v>528.79999999999995</v>
      </c>
      <c r="D21" s="404">
        <v>828.03</v>
      </c>
      <c r="E21" s="404">
        <f t="shared" si="0"/>
        <v>1356.83</v>
      </c>
      <c r="F21" s="403">
        <v>8.23</v>
      </c>
      <c r="G21" s="18">
        <v>0</v>
      </c>
      <c r="H21" s="404">
        <f t="shared" si="1"/>
        <v>8.23</v>
      </c>
      <c r="I21" s="405">
        <v>520.57000000000005</v>
      </c>
      <c r="J21" s="404">
        <v>828.03</v>
      </c>
      <c r="K21" s="404">
        <f t="shared" si="2"/>
        <v>1348.6</v>
      </c>
      <c r="L21" s="440">
        <v>496.32</v>
      </c>
      <c r="M21" s="403">
        <v>828.03</v>
      </c>
      <c r="N21" s="404">
        <f t="shared" si="3"/>
        <v>1324.35</v>
      </c>
      <c r="O21" s="404">
        <f t="shared" si="4"/>
        <v>32.480000000000075</v>
      </c>
      <c r="P21" s="404">
        <f t="shared" si="5"/>
        <v>0</v>
      </c>
      <c r="Q21" s="404">
        <f t="shared" si="6"/>
        <v>32.480000000000075</v>
      </c>
    </row>
    <row r="22" spans="1:17">
      <c r="A22" s="17">
        <v>9</v>
      </c>
      <c r="B22" s="379" t="s">
        <v>895</v>
      </c>
      <c r="C22" s="403">
        <v>227.19</v>
      </c>
      <c r="D22" s="404">
        <v>355.75</v>
      </c>
      <c r="E22" s="404">
        <f t="shared" si="0"/>
        <v>582.94000000000005</v>
      </c>
      <c r="F22" s="403">
        <v>3.53</v>
      </c>
      <c r="G22" s="18">
        <v>0</v>
      </c>
      <c r="H22" s="404">
        <f t="shared" si="1"/>
        <v>3.53</v>
      </c>
      <c r="I22" s="405">
        <v>223.65</v>
      </c>
      <c r="J22" s="404">
        <v>355.75</v>
      </c>
      <c r="K22" s="404">
        <f t="shared" si="2"/>
        <v>579.4</v>
      </c>
      <c r="L22" s="440">
        <v>213.24</v>
      </c>
      <c r="M22" s="403">
        <v>355.75</v>
      </c>
      <c r="N22" s="404">
        <f t="shared" si="3"/>
        <v>568.99</v>
      </c>
      <c r="O22" s="404">
        <f t="shared" si="4"/>
        <v>13.939999999999998</v>
      </c>
      <c r="P22" s="404">
        <f t="shared" si="5"/>
        <v>0</v>
      </c>
      <c r="Q22" s="404">
        <f t="shared" si="6"/>
        <v>13.939999999999998</v>
      </c>
    </row>
    <row r="23" spans="1:17">
      <c r="A23" s="17">
        <v>10</v>
      </c>
      <c r="B23" s="379" t="s">
        <v>896</v>
      </c>
      <c r="C23" s="403">
        <v>224.18</v>
      </c>
      <c r="D23" s="404">
        <v>351.04</v>
      </c>
      <c r="E23" s="404">
        <f t="shared" si="0"/>
        <v>575.22</v>
      </c>
      <c r="F23" s="403">
        <v>3.49</v>
      </c>
      <c r="G23" s="18">
        <v>0</v>
      </c>
      <c r="H23" s="404">
        <f t="shared" si="1"/>
        <v>3.49</v>
      </c>
      <c r="I23" s="405">
        <v>220.69</v>
      </c>
      <c r="J23" s="404">
        <v>351.04</v>
      </c>
      <c r="K23" s="404">
        <f t="shared" si="2"/>
        <v>571.73</v>
      </c>
      <c r="L23" s="440">
        <v>210.41</v>
      </c>
      <c r="M23" s="403">
        <v>351.04</v>
      </c>
      <c r="N23" s="404">
        <f t="shared" si="3"/>
        <v>561.45000000000005</v>
      </c>
      <c r="O23" s="404">
        <f t="shared" si="4"/>
        <v>13.77000000000001</v>
      </c>
      <c r="P23" s="404">
        <f t="shared" si="5"/>
        <v>0</v>
      </c>
      <c r="Q23" s="404">
        <f t="shared" si="6"/>
        <v>13.77000000000001</v>
      </c>
    </row>
    <row r="24" spans="1:17">
      <c r="A24" s="17">
        <v>11</v>
      </c>
      <c r="B24" s="379" t="s">
        <v>897</v>
      </c>
      <c r="C24" s="403">
        <v>496.99</v>
      </c>
      <c r="D24" s="404">
        <v>778.22</v>
      </c>
      <c r="E24" s="404">
        <f t="shared" si="0"/>
        <v>1275.21</v>
      </c>
      <c r="F24" s="403">
        <v>7.73</v>
      </c>
      <c r="G24" s="18">
        <v>0</v>
      </c>
      <c r="H24" s="404">
        <f t="shared" si="1"/>
        <v>7.73</v>
      </c>
      <c r="I24" s="405">
        <v>489.26</v>
      </c>
      <c r="J24" s="404">
        <v>778.22</v>
      </c>
      <c r="K24" s="404">
        <f t="shared" si="2"/>
        <v>1267.48</v>
      </c>
      <c r="L24" s="440">
        <v>466.46</v>
      </c>
      <c r="M24" s="403">
        <v>778.22</v>
      </c>
      <c r="N24" s="404">
        <f t="shared" si="3"/>
        <v>1244.68</v>
      </c>
      <c r="O24" s="404">
        <f t="shared" si="4"/>
        <v>30.53000000000003</v>
      </c>
      <c r="P24" s="404">
        <f t="shared" si="5"/>
        <v>0</v>
      </c>
      <c r="Q24" s="404">
        <f t="shared" si="6"/>
        <v>30.53000000000003</v>
      </c>
    </row>
    <row r="25" spans="1:17">
      <c r="A25" s="17">
        <v>12</v>
      </c>
      <c r="B25" s="379" t="s">
        <v>898</v>
      </c>
      <c r="C25" s="403">
        <v>505.87</v>
      </c>
      <c r="D25" s="404">
        <v>792.13</v>
      </c>
      <c r="E25" s="404">
        <f t="shared" si="0"/>
        <v>1298</v>
      </c>
      <c r="F25" s="403">
        <v>7.87</v>
      </c>
      <c r="G25" s="18">
        <v>0</v>
      </c>
      <c r="H25" s="404">
        <f t="shared" si="1"/>
        <v>7.87</v>
      </c>
      <c r="I25" s="405">
        <v>498.01</v>
      </c>
      <c r="J25" s="404">
        <v>792.13</v>
      </c>
      <c r="K25" s="404">
        <f t="shared" si="2"/>
        <v>1290.1399999999999</v>
      </c>
      <c r="L25" s="440">
        <v>474.80200000000002</v>
      </c>
      <c r="M25" s="403">
        <v>792.13</v>
      </c>
      <c r="N25" s="404">
        <f t="shared" si="3"/>
        <v>1266.932</v>
      </c>
      <c r="O25" s="404">
        <f t="shared" si="4"/>
        <v>31.077999999999975</v>
      </c>
      <c r="P25" s="404">
        <f t="shared" si="5"/>
        <v>0</v>
      </c>
      <c r="Q25" s="404">
        <f t="shared" si="6"/>
        <v>31.077999999999975</v>
      </c>
    </row>
    <row r="26" spans="1:17">
      <c r="A26" s="17">
        <v>13</v>
      </c>
      <c r="B26" s="379" t="s">
        <v>899</v>
      </c>
      <c r="C26" s="403">
        <v>345.84</v>
      </c>
      <c r="D26" s="404">
        <v>541.54</v>
      </c>
      <c r="E26" s="404">
        <f t="shared" si="0"/>
        <v>887.37999999999988</v>
      </c>
      <c r="F26" s="403">
        <v>5.38</v>
      </c>
      <c r="G26" s="18">
        <v>0</v>
      </c>
      <c r="H26" s="404">
        <f t="shared" si="1"/>
        <v>5.38</v>
      </c>
      <c r="I26" s="405">
        <v>340.46</v>
      </c>
      <c r="J26" s="404">
        <v>541.54</v>
      </c>
      <c r="K26" s="404">
        <f t="shared" si="2"/>
        <v>882</v>
      </c>
      <c r="L26" s="440">
        <v>324.60000000000002</v>
      </c>
      <c r="M26" s="403">
        <v>541.54</v>
      </c>
      <c r="N26" s="404">
        <f t="shared" si="3"/>
        <v>866.14</v>
      </c>
      <c r="O26" s="404">
        <f t="shared" si="4"/>
        <v>21.239999999999952</v>
      </c>
      <c r="P26" s="404">
        <f t="shared" si="5"/>
        <v>0</v>
      </c>
      <c r="Q26" s="404">
        <f t="shared" si="6"/>
        <v>21.239999999999952</v>
      </c>
    </row>
    <row r="27" spans="1:17">
      <c r="A27" s="17">
        <v>14</v>
      </c>
      <c r="B27" s="379" t="s">
        <v>900</v>
      </c>
      <c r="C27" s="403">
        <v>293.04000000000002</v>
      </c>
      <c r="D27" s="404">
        <v>458.87</v>
      </c>
      <c r="E27" s="404">
        <f t="shared" si="0"/>
        <v>751.91000000000008</v>
      </c>
      <c r="F27" s="403">
        <v>4.5599999999999996</v>
      </c>
      <c r="G27" s="18">
        <v>0</v>
      </c>
      <c r="H27" s="404">
        <f t="shared" si="1"/>
        <v>4.5599999999999996</v>
      </c>
      <c r="I27" s="405">
        <v>288.48</v>
      </c>
      <c r="J27" s="404">
        <v>458.87</v>
      </c>
      <c r="K27" s="404">
        <f t="shared" si="2"/>
        <v>747.35</v>
      </c>
      <c r="L27" s="440">
        <v>275.04000000000002</v>
      </c>
      <c r="M27" s="403">
        <v>458.87</v>
      </c>
      <c r="N27" s="404">
        <f t="shared" si="3"/>
        <v>733.91000000000008</v>
      </c>
      <c r="O27" s="404">
        <f t="shared" si="4"/>
        <v>18</v>
      </c>
      <c r="P27" s="404">
        <f t="shared" si="5"/>
        <v>0</v>
      </c>
      <c r="Q27" s="404">
        <f t="shared" si="6"/>
        <v>18</v>
      </c>
    </row>
    <row r="28" spans="1:17" s="369" customFormat="1">
      <c r="A28" s="368">
        <v>15</v>
      </c>
      <c r="B28" s="379" t="s">
        <v>901</v>
      </c>
      <c r="C28" s="403">
        <v>107.56</v>
      </c>
      <c r="D28" s="404">
        <v>168.42</v>
      </c>
      <c r="E28" s="404">
        <f t="shared" si="0"/>
        <v>275.98</v>
      </c>
      <c r="F28" s="403">
        <v>1.67</v>
      </c>
      <c r="G28" s="18">
        <v>0</v>
      </c>
      <c r="H28" s="404">
        <f t="shared" si="1"/>
        <v>1.67</v>
      </c>
      <c r="I28" s="405">
        <v>105.88</v>
      </c>
      <c r="J28" s="404">
        <v>168.42</v>
      </c>
      <c r="K28" s="404">
        <f t="shared" si="2"/>
        <v>274.29999999999995</v>
      </c>
      <c r="L28" s="440">
        <v>100.95</v>
      </c>
      <c r="M28" s="403">
        <v>168.42</v>
      </c>
      <c r="N28" s="404">
        <f t="shared" si="3"/>
        <v>269.37</v>
      </c>
      <c r="O28" s="404">
        <f t="shared" si="4"/>
        <v>6.5999999999999943</v>
      </c>
      <c r="P28" s="404">
        <f t="shared" si="5"/>
        <v>0</v>
      </c>
      <c r="Q28" s="404">
        <f t="shared" si="6"/>
        <v>6.5999999999999943</v>
      </c>
    </row>
    <row r="29" spans="1:17" s="369" customFormat="1">
      <c r="A29" s="368">
        <v>16</v>
      </c>
      <c r="B29" s="379" t="s">
        <v>902</v>
      </c>
      <c r="C29" s="403">
        <v>130.88</v>
      </c>
      <c r="D29" s="404">
        <v>204.95</v>
      </c>
      <c r="E29" s="404">
        <f t="shared" si="0"/>
        <v>335.83</v>
      </c>
      <c r="F29" s="403">
        <v>2.04</v>
      </c>
      <c r="G29" s="18">
        <v>0</v>
      </c>
      <c r="H29" s="404">
        <f t="shared" si="1"/>
        <v>2.04</v>
      </c>
      <c r="I29" s="405">
        <v>128.85</v>
      </c>
      <c r="J29" s="404">
        <v>204.95</v>
      </c>
      <c r="K29" s="404">
        <f t="shared" si="2"/>
        <v>333.79999999999995</v>
      </c>
      <c r="L29" s="440">
        <v>122.84</v>
      </c>
      <c r="M29" s="403">
        <v>204.94</v>
      </c>
      <c r="N29" s="404">
        <f t="shared" si="3"/>
        <v>327.78</v>
      </c>
      <c r="O29" s="404">
        <f t="shared" si="4"/>
        <v>8.0499999999999829</v>
      </c>
      <c r="P29" s="404">
        <f t="shared" si="5"/>
        <v>9.9999999999909051E-3</v>
      </c>
      <c r="Q29" s="404">
        <f t="shared" si="6"/>
        <v>8.0599999999999739</v>
      </c>
    </row>
    <row r="30" spans="1:17" s="369" customFormat="1">
      <c r="A30" s="368">
        <v>17</v>
      </c>
      <c r="B30" s="379" t="s">
        <v>903</v>
      </c>
      <c r="C30" s="403">
        <v>459.1</v>
      </c>
      <c r="D30" s="404">
        <v>718.88</v>
      </c>
      <c r="E30" s="404">
        <f t="shared" si="0"/>
        <v>1177.98</v>
      </c>
      <c r="F30" s="403">
        <v>7.14</v>
      </c>
      <c r="G30" s="18">
        <v>0</v>
      </c>
      <c r="H30" s="404">
        <f t="shared" si="1"/>
        <v>7.14</v>
      </c>
      <c r="I30" s="405">
        <v>451.96</v>
      </c>
      <c r="J30" s="404">
        <v>718.88</v>
      </c>
      <c r="K30" s="404">
        <f t="shared" si="2"/>
        <v>1170.8399999999999</v>
      </c>
      <c r="L30" s="440">
        <v>430.89</v>
      </c>
      <c r="M30" s="403">
        <v>718.88</v>
      </c>
      <c r="N30" s="404">
        <f t="shared" si="3"/>
        <v>1149.77</v>
      </c>
      <c r="O30" s="404">
        <f t="shared" si="4"/>
        <v>28.20999999999998</v>
      </c>
      <c r="P30" s="404">
        <f t="shared" si="5"/>
        <v>0</v>
      </c>
      <c r="Q30" s="404">
        <f t="shared" si="6"/>
        <v>28.20999999999998</v>
      </c>
    </row>
    <row r="31" spans="1:17" s="369" customFormat="1">
      <c r="A31" s="368">
        <v>18</v>
      </c>
      <c r="B31" s="379" t="s">
        <v>904</v>
      </c>
      <c r="C31" s="403">
        <v>240.42</v>
      </c>
      <c r="D31" s="404">
        <v>376.46</v>
      </c>
      <c r="E31" s="404">
        <f t="shared" si="0"/>
        <v>616.88</v>
      </c>
      <c r="F31" s="403">
        <v>3.74</v>
      </c>
      <c r="G31" s="18">
        <v>0</v>
      </c>
      <c r="H31" s="404">
        <f t="shared" si="1"/>
        <v>3.74</v>
      </c>
      <c r="I31" s="405">
        <v>236.68</v>
      </c>
      <c r="J31" s="404">
        <v>376.46</v>
      </c>
      <c r="K31" s="404">
        <f t="shared" si="2"/>
        <v>613.14</v>
      </c>
      <c r="L31" s="440">
        <v>225.65</v>
      </c>
      <c r="M31" s="403">
        <v>376.46</v>
      </c>
      <c r="N31" s="404">
        <f t="shared" si="3"/>
        <v>602.11</v>
      </c>
      <c r="O31" s="404">
        <f t="shared" si="4"/>
        <v>14.77000000000001</v>
      </c>
      <c r="P31" s="404">
        <f t="shared" si="5"/>
        <v>0</v>
      </c>
      <c r="Q31" s="404">
        <f t="shared" si="6"/>
        <v>14.77000000000001</v>
      </c>
    </row>
    <row r="32" spans="1:17" s="369" customFormat="1">
      <c r="A32" s="368">
        <v>19</v>
      </c>
      <c r="B32" s="379" t="s">
        <v>905</v>
      </c>
      <c r="C32" s="403">
        <v>658.52</v>
      </c>
      <c r="D32" s="404">
        <v>1031.1600000000001</v>
      </c>
      <c r="E32" s="404">
        <f t="shared" si="0"/>
        <v>1689.68</v>
      </c>
      <c r="F32" s="403">
        <v>10.24</v>
      </c>
      <c r="G32" s="18">
        <v>0</v>
      </c>
      <c r="H32" s="404">
        <f t="shared" si="1"/>
        <v>10.24</v>
      </c>
      <c r="I32" s="405">
        <v>648.28</v>
      </c>
      <c r="J32" s="404">
        <v>1031.1600000000001</v>
      </c>
      <c r="K32" s="404">
        <f t="shared" si="2"/>
        <v>1679.44</v>
      </c>
      <c r="L32" s="440">
        <v>618.07000000000005</v>
      </c>
      <c r="M32" s="403">
        <v>1031.1600000000001</v>
      </c>
      <c r="N32" s="404">
        <f t="shared" si="3"/>
        <v>1649.23</v>
      </c>
      <c r="O32" s="404">
        <f t="shared" si="4"/>
        <v>40.449999999999932</v>
      </c>
      <c r="P32" s="404">
        <f t="shared" si="5"/>
        <v>0</v>
      </c>
      <c r="Q32" s="404">
        <f t="shared" si="6"/>
        <v>40.449999999999932</v>
      </c>
    </row>
    <row r="33" spans="1:17" s="369" customFormat="1">
      <c r="A33" s="368">
        <v>20</v>
      </c>
      <c r="B33" s="379" t="s">
        <v>906</v>
      </c>
      <c r="C33" s="403">
        <v>294.02999999999997</v>
      </c>
      <c r="D33" s="404">
        <v>460.41</v>
      </c>
      <c r="E33" s="404">
        <f t="shared" si="0"/>
        <v>754.44</v>
      </c>
      <c r="F33" s="403">
        <v>4.57</v>
      </c>
      <c r="G33" s="18">
        <v>0</v>
      </c>
      <c r="H33" s="404">
        <f t="shared" si="1"/>
        <v>4.57</v>
      </c>
      <c r="I33" s="405">
        <v>289.45999999999998</v>
      </c>
      <c r="J33" s="404">
        <v>460.41</v>
      </c>
      <c r="K33" s="404">
        <f t="shared" si="2"/>
        <v>749.87</v>
      </c>
      <c r="L33" s="440">
        <v>275.97000000000003</v>
      </c>
      <c r="M33" s="403">
        <v>460.41</v>
      </c>
      <c r="N33" s="404">
        <f t="shared" si="3"/>
        <v>736.38000000000011</v>
      </c>
      <c r="O33" s="404">
        <f t="shared" si="4"/>
        <v>18.059999999999945</v>
      </c>
      <c r="P33" s="404">
        <f t="shared" si="5"/>
        <v>0</v>
      </c>
      <c r="Q33" s="404">
        <f t="shared" si="6"/>
        <v>18.059999999999945</v>
      </c>
    </row>
    <row r="34" spans="1:17" s="369" customFormat="1">
      <c r="A34" s="368">
        <v>21</v>
      </c>
      <c r="B34" s="379" t="s">
        <v>907</v>
      </c>
      <c r="C34" s="403">
        <v>469.01</v>
      </c>
      <c r="D34" s="404">
        <v>734.41</v>
      </c>
      <c r="E34" s="404">
        <f t="shared" si="0"/>
        <v>1203.42</v>
      </c>
      <c r="F34" s="403">
        <v>7.3</v>
      </c>
      <c r="G34" s="18">
        <v>0</v>
      </c>
      <c r="H34" s="404">
        <f t="shared" si="1"/>
        <v>7.3</v>
      </c>
      <c r="I34" s="405">
        <v>461.72</v>
      </c>
      <c r="J34" s="404">
        <v>734.41</v>
      </c>
      <c r="K34" s="404">
        <f t="shared" si="2"/>
        <v>1196.1300000000001</v>
      </c>
      <c r="L34" s="440">
        <v>440.2</v>
      </c>
      <c r="M34" s="403">
        <v>734.41</v>
      </c>
      <c r="N34" s="404">
        <f t="shared" si="3"/>
        <v>1174.6099999999999</v>
      </c>
      <c r="O34" s="404">
        <f t="shared" si="4"/>
        <v>28.82000000000005</v>
      </c>
      <c r="P34" s="404">
        <f t="shared" si="5"/>
        <v>0</v>
      </c>
      <c r="Q34" s="404">
        <f t="shared" si="6"/>
        <v>28.82000000000005</v>
      </c>
    </row>
    <row r="35" spans="1:17" s="369" customFormat="1">
      <c r="A35" s="368">
        <v>22</v>
      </c>
      <c r="B35" s="379" t="s">
        <v>908</v>
      </c>
      <c r="C35" s="403">
        <v>302.8</v>
      </c>
      <c r="D35" s="404">
        <v>474.15</v>
      </c>
      <c r="E35" s="404">
        <f t="shared" si="0"/>
        <v>776.95</v>
      </c>
      <c r="F35" s="403">
        <v>4.71</v>
      </c>
      <c r="G35" s="18">
        <v>0</v>
      </c>
      <c r="H35" s="404">
        <f t="shared" si="1"/>
        <v>4.71</v>
      </c>
      <c r="I35" s="405">
        <v>298.08999999999997</v>
      </c>
      <c r="J35" s="404">
        <v>474.15</v>
      </c>
      <c r="K35" s="404">
        <f t="shared" si="2"/>
        <v>772.24</v>
      </c>
      <c r="L35" s="440">
        <v>284.2</v>
      </c>
      <c r="M35" s="403">
        <v>474.15</v>
      </c>
      <c r="N35" s="404">
        <f t="shared" si="3"/>
        <v>758.34999999999991</v>
      </c>
      <c r="O35" s="404">
        <f t="shared" si="4"/>
        <v>18.599999999999966</v>
      </c>
      <c r="P35" s="404">
        <f t="shared" si="5"/>
        <v>0</v>
      </c>
      <c r="Q35" s="404">
        <f t="shared" si="6"/>
        <v>18.599999999999966</v>
      </c>
    </row>
    <row r="36" spans="1:17" s="369" customFormat="1">
      <c r="A36" s="368">
        <v>23</v>
      </c>
      <c r="B36" s="379" t="s">
        <v>909</v>
      </c>
      <c r="C36" s="403">
        <v>544.13</v>
      </c>
      <c r="D36" s="404">
        <v>852.04</v>
      </c>
      <c r="E36" s="404">
        <f t="shared" si="0"/>
        <v>1396.17</v>
      </c>
      <c r="F36" s="403">
        <v>8.4600000000000009</v>
      </c>
      <c r="G36" s="18">
        <v>0</v>
      </c>
      <c r="H36" s="404">
        <f t="shared" si="1"/>
        <v>8.4600000000000009</v>
      </c>
      <c r="I36" s="405">
        <v>535.66999999999996</v>
      </c>
      <c r="J36" s="404">
        <v>852.04</v>
      </c>
      <c r="K36" s="404">
        <f t="shared" si="2"/>
        <v>1387.71</v>
      </c>
      <c r="L36" s="440">
        <v>510.71</v>
      </c>
      <c r="M36" s="403">
        <v>852.04</v>
      </c>
      <c r="N36" s="404">
        <f t="shared" si="3"/>
        <v>1362.75</v>
      </c>
      <c r="O36" s="404">
        <f t="shared" si="4"/>
        <v>33.420000000000016</v>
      </c>
      <c r="P36" s="404">
        <f t="shared" si="5"/>
        <v>0</v>
      </c>
      <c r="Q36" s="404">
        <f t="shared" si="6"/>
        <v>33.420000000000016</v>
      </c>
    </row>
    <row r="37" spans="1:17" s="369" customFormat="1">
      <c r="A37" s="368">
        <v>24</v>
      </c>
      <c r="B37" s="379" t="s">
        <v>910</v>
      </c>
      <c r="C37" s="403">
        <v>468.48</v>
      </c>
      <c r="D37" s="404">
        <v>733.58</v>
      </c>
      <c r="E37" s="404">
        <f t="shared" si="0"/>
        <v>1202.06</v>
      </c>
      <c r="F37" s="403">
        <v>7.29</v>
      </c>
      <c r="G37" s="18">
        <v>0</v>
      </c>
      <c r="H37" s="404">
        <f t="shared" si="1"/>
        <v>7.29</v>
      </c>
      <c r="I37" s="405">
        <v>461.2</v>
      </c>
      <c r="J37" s="404">
        <v>733.58</v>
      </c>
      <c r="K37" s="404">
        <f t="shared" si="2"/>
        <v>1194.78</v>
      </c>
      <c r="L37" s="440">
        <v>439.7</v>
      </c>
      <c r="M37" s="403">
        <v>733.58</v>
      </c>
      <c r="N37" s="404">
        <f t="shared" si="3"/>
        <v>1173.28</v>
      </c>
      <c r="O37" s="404">
        <f t="shared" si="4"/>
        <v>28.79000000000002</v>
      </c>
      <c r="P37" s="404">
        <f t="shared" si="5"/>
        <v>0</v>
      </c>
      <c r="Q37" s="404">
        <f t="shared" si="6"/>
        <v>28.79000000000002</v>
      </c>
    </row>
    <row r="38" spans="1:17" s="369" customFormat="1">
      <c r="A38" s="368">
        <v>25</v>
      </c>
      <c r="B38" s="379" t="s">
        <v>911</v>
      </c>
      <c r="C38" s="403">
        <v>275.64999999999998</v>
      </c>
      <c r="D38" s="404">
        <v>431.64</v>
      </c>
      <c r="E38" s="404">
        <f t="shared" si="0"/>
        <v>707.29</v>
      </c>
      <c r="F38" s="403">
        <v>4.29</v>
      </c>
      <c r="G38" s="18">
        <v>0</v>
      </c>
      <c r="H38" s="404">
        <f t="shared" si="1"/>
        <v>4.29</v>
      </c>
      <c r="I38" s="405">
        <v>271.37</v>
      </c>
      <c r="J38" s="404">
        <v>431.64</v>
      </c>
      <c r="K38" s="404">
        <f t="shared" si="2"/>
        <v>703.01</v>
      </c>
      <c r="L38" s="440">
        <v>258.72000000000003</v>
      </c>
      <c r="M38" s="403">
        <v>431.63</v>
      </c>
      <c r="N38" s="404">
        <f t="shared" si="3"/>
        <v>690.35</v>
      </c>
      <c r="O38" s="404">
        <f t="shared" si="4"/>
        <v>16.939999999999998</v>
      </c>
      <c r="P38" s="404">
        <f t="shared" si="5"/>
        <v>9.9999999999909051E-3</v>
      </c>
      <c r="Q38" s="404">
        <f t="shared" si="6"/>
        <v>16.949999999999989</v>
      </c>
    </row>
    <row r="39" spans="1:17" s="369" customFormat="1">
      <c r="A39" s="368">
        <v>26</v>
      </c>
      <c r="B39" s="379" t="s">
        <v>912</v>
      </c>
      <c r="C39" s="403">
        <v>804.97</v>
      </c>
      <c r="D39" s="404">
        <v>1260.48</v>
      </c>
      <c r="E39" s="404">
        <f t="shared" si="0"/>
        <v>2065.4499999999998</v>
      </c>
      <c r="F39" s="403">
        <v>12.52</v>
      </c>
      <c r="G39" s="18">
        <v>0</v>
      </c>
      <c r="H39" s="404">
        <f t="shared" si="1"/>
        <v>12.52</v>
      </c>
      <c r="I39" s="405">
        <v>792.45</v>
      </c>
      <c r="J39" s="404">
        <v>1260.48</v>
      </c>
      <c r="K39" s="404">
        <f t="shared" si="2"/>
        <v>2052.9300000000003</v>
      </c>
      <c r="L39" s="440">
        <v>755.52</v>
      </c>
      <c r="M39" s="403">
        <v>1260.48</v>
      </c>
      <c r="N39" s="404">
        <f t="shared" si="3"/>
        <v>2016</v>
      </c>
      <c r="O39" s="404">
        <f t="shared" si="4"/>
        <v>49.450000000000045</v>
      </c>
      <c r="P39" s="404">
        <f t="shared" si="5"/>
        <v>0</v>
      </c>
      <c r="Q39" s="404">
        <f t="shared" si="6"/>
        <v>49.450000000000045</v>
      </c>
    </row>
    <row r="40" spans="1:17" s="369" customFormat="1">
      <c r="A40" s="368">
        <v>27</v>
      </c>
      <c r="B40" s="379" t="s">
        <v>913</v>
      </c>
      <c r="C40" s="403">
        <v>392.31</v>
      </c>
      <c r="D40" s="404">
        <v>614.29999999999995</v>
      </c>
      <c r="E40" s="404">
        <f t="shared" si="0"/>
        <v>1006.6099999999999</v>
      </c>
      <c r="F40" s="403">
        <v>6.1</v>
      </c>
      <c r="G40" s="18">
        <v>0</v>
      </c>
      <c r="H40" s="404">
        <f t="shared" si="1"/>
        <v>6.1</v>
      </c>
      <c r="I40" s="405">
        <v>386.2</v>
      </c>
      <c r="J40" s="404">
        <v>614.29999999999995</v>
      </c>
      <c r="K40" s="404">
        <f t="shared" si="2"/>
        <v>1000.5</v>
      </c>
      <c r="L40" s="440">
        <v>368.21</v>
      </c>
      <c r="M40" s="403">
        <v>614.29999999999995</v>
      </c>
      <c r="N40" s="404">
        <f t="shared" si="3"/>
        <v>982.51</v>
      </c>
      <c r="O40" s="404">
        <f t="shared" si="4"/>
        <v>24.090000000000032</v>
      </c>
      <c r="P40" s="404">
        <f t="shared" si="5"/>
        <v>0</v>
      </c>
      <c r="Q40" s="404">
        <f t="shared" si="6"/>
        <v>24.090000000000032</v>
      </c>
    </row>
    <row r="41" spans="1:17" s="369" customFormat="1">
      <c r="A41" s="368">
        <v>28</v>
      </c>
      <c r="B41" s="379" t="s">
        <v>914</v>
      </c>
      <c r="C41" s="403">
        <v>628.76</v>
      </c>
      <c r="D41" s="404">
        <v>984.55</v>
      </c>
      <c r="E41" s="404">
        <f t="shared" si="0"/>
        <v>1613.31</v>
      </c>
      <c r="F41" s="403">
        <v>9.7799999999999994</v>
      </c>
      <c r="G41" s="18">
        <v>0</v>
      </c>
      <c r="H41" s="404">
        <f t="shared" si="1"/>
        <v>9.7799999999999994</v>
      </c>
      <c r="I41" s="405">
        <v>618.98</v>
      </c>
      <c r="J41" s="404">
        <v>984.55</v>
      </c>
      <c r="K41" s="404">
        <f t="shared" si="2"/>
        <v>1603.53</v>
      </c>
      <c r="L41" s="440">
        <v>590.13</v>
      </c>
      <c r="M41" s="403">
        <v>984.55</v>
      </c>
      <c r="N41" s="404">
        <f t="shared" si="3"/>
        <v>1574.6799999999998</v>
      </c>
      <c r="O41" s="404">
        <f t="shared" si="4"/>
        <v>38.629999999999995</v>
      </c>
      <c r="P41" s="404">
        <f t="shared" si="5"/>
        <v>0</v>
      </c>
      <c r="Q41" s="404">
        <f t="shared" si="6"/>
        <v>38.629999999999995</v>
      </c>
    </row>
    <row r="42" spans="1:17" s="369" customFormat="1">
      <c r="A42" s="368">
        <v>29</v>
      </c>
      <c r="B42" s="379" t="s">
        <v>915</v>
      </c>
      <c r="C42" s="403">
        <v>449.35</v>
      </c>
      <c r="D42" s="404">
        <v>703.62</v>
      </c>
      <c r="E42" s="404">
        <f t="shared" si="0"/>
        <v>1152.97</v>
      </c>
      <c r="F42" s="403">
        <v>6.99</v>
      </c>
      <c r="G42" s="18">
        <v>0</v>
      </c>
      <c r="H42" s="404">
        <f t="shared" si="1"/>
        <v>6.99</v>
      </c>
      <c r="I42" s="405">
        <v>442.36</v>
      </c>
      <c r="J42" s="404">
        <v>703.62</v>
      </c>
      <c r="K42" s="404">
        <f t="shared" si="2"/>
        <v>1145.98</v>
      </c>
      <c r="L42" s="440">
        <v>421.74</v>
      </c>
      <c r="M42" s="403">
        <v>703.61</v>
      </c>
      <c r="N42" s="404">
        <f t="shared" si="3"/>
        <v>1125.3499999999999</v>
      </c>
      <c r="O42" s="404">
        <f t="shared" si="4"/>
        <v>27.610000000000014</v>
      </c>
      <c r="P42" s="404">
        <f t="shared" si="5"/>
        <v>9.9999999999909051E-3</v>
      </c>
      <c r="Q42" s="404">
        <f t="shared" si="6"/>
        <v>27.620000000000005</v>
      </c>
    </row>
    <row r="43" spans="1:17" s="369" customFormat="1">
      <c r="A43" s="368">
        <v>30</v>
      </c>
      <c r="B43" s="379" t="s">
        <v>916</v>
      </c>
      <c r="C43" s="403">
        <v>766.84</v>
      </c>
      <c r="D43" s="404">
        <v>1200.76</v>
      </c>
      <c r="E43" s="404">
        <f t="shared" si="0"/>
        <v>1967.6</v>
      </c>
      <c r="F43" s="403">
        <v>11.93</v>
      </c>
      <c r="G43" s="18">
        <v>0</v>
      </c>
      <c r="H43" s="404">
        <f t="shared" si="1"/>
        <v>11.93</v>
      </c>
      <c r="I43" s="405">
        <v>754.91</v>
      </c>
      <c r="J43" s="404">
        <v>1200.76</v>
      </c>
      <c r="K43" s="404">
        <f t="shared" si="2"/>
        <v>1955.67</v>
      </c>
      <c r="L43" s="440">
        <v>719.74</v>
      </c>
      <c r="M43" s="403">
        <v>1200.76</v>
      </c>
      <c r="N43" s="404">
        <f t="shared" si="3"/>
        <v>1920.5</v>
      </c>
      <c r="O43" s="404">
        <f t="shared" si="4"/>
        <v>47.099999999999909</v>
      </c>
      <c r="P43" s="404">
        <f t="shared" si="5"/>
        <v>0</v>
      </c>
      <c r="Q43" s="404">
        <f t="shared" si="6"/>
        <v>47.099999999999909</v>
      </c>
    </row>
    <row r="44" spans="1:17">
      <c r="A44" s="368">
        <v>31</v>
      </c>
      <c r="B44" s="379" t="s">
        <v>917</v>
      </c>
      <c r="C44" s="403">
        <v>865.35</v>
      </c>
      <c r="D44" s="404">
        <v>1355.02</v>
      </c>
      <c r="E44" s="404">
        <f t="shared" si="0"/>
        <v>2220.37</v>
      </c>
      <c r="F44" s="403">
        <v>13.46</v>
      </c>
      <c r="G44" s="18">
        <v>0</v>
      </c>
      <c r="H44" s="404">
        <f t="shared" si="1"/>
        <v>13.46</v>
      </c>
      <c r="I44" s="405">
        <v>851.89</v>
      </c>
      <c r="J44" s="404">
        <v>1355.02</v>
      </c>
      <c r="K44" s="404">
        <f t="shared" si="2"/>
        <v>2206.91</v>
      </c>
      <c r="L44" s="440">
        <v>812.19</v>
      </c>
      <c r="M44" s="403">
        <v>1355.02</v>
      </c>
      <c r="N44" s="404">
        <f t="shared" si="3"/>
        <v>2167.21</v>
      </c>
      <c r="O44" s="404">
        <f t="shared" si="4"/>
        <v>53.159999999999968</v>
      </c>
      <c r="P44" s="404">
        <f t="shared" si="5"/>
        <v>0</v>
      </c>
      <c r="Q44" s="404">
        <f t="shared" si="6"/>
        <v>53.159999999999968</v>
      </c>
    </row>
    <row r="45" spans="1:17">
      <c r="A45" s="368">
        <v>32</v>
      </c>
      <c r="B45" s="379" t="s">
        <v>918</v>
      </c>
      <c r="C45" s="403">
        <v>499.76</v>
      </c>
      <c r="D45" s="404">
        <v>782.56</v>
      </c>
      <c r="E45" s="404">
        <f t="shared" si="0"/>
        <v>1282.32</v>
      </c>
      <c r="F45" s="403">
        <v>7.76</v>
      </c>
      <c r="G45" s="18">
        <v>0</v>
      </c>
      <c r="H45" s="404">
        <f t="shared" si="1"/>
        <v>7.76</v>
      </c>
      <c r="I45" s="405">
        <v>491.97</v>
      </c>
      <c r="J45" s="404">
        <v>782.56</v>
      </c>
      <c r="K45" s="404">
        <f t="shared" si="2"/>
        <v>1274.53</v>
      </c>
      <c r="L45" s="440">
        <v>469.06</v>
      </c>
      <c r="M45" s="403">
        <v>782.56</v>
      </c>
      <c r="N45" s="404">
        <f t="shared" si="3"/>
        <v>1251.6199999999999</v>
      </c>
      <c r="O45" s="404">
        <f t="shared" si="4"/>
        <v>30.670000000000016</v>
      </c>
      <c r="P45" s="404">
        <f t="shared" si="5"/>
        <v>0</v>
      </c>
      <c r="Q45" s="404">
        <f t="shared" si="6"/>
        <v>30.670000000000016</v>
      </c>
    </row>
    <row r="46" spans="1:17" s="14" customFormat="1">
      <c r="A46" s="551"/>
      <c r="B46" s="380" t="s">
        <v>86</v>
      </c>
      <c r="C46" s="409">
        <f>SUM(C14:C45)</f>
        <v>13598.41</v>
      </c>
      <c r="D46" s="409">
        <f>SUM(D14:D45)</f>
        <v>21293.319999999996</v>
      </c>
      <c r="E46" s="409">
        <f t="shared" si="0"/>
        <v>34891.729999999996</v>
      </c>
      <c r="F46" s="409">
        <f>SUM(F14:F45)</f>
        <v>211.52</v>
      </c>
      <c r="G46" s="28">
        <v>0</v>
      </c>
      <c r="H46" s="409">
        <f t="shared" si="1"/>
        <v>211.52</v>
      </c>
      <c r="I46" s="441">
        <f>SUM(I14:I45)</f>
        <v>13386.890000000003</v>
      </c>
      <c r="J46" s="409">
        <f>SUM(J14:J45)</f>
        <v>21293.319999999996</v>
      </c>
      <c r="K46" s="409">
        <f t="shared" si="2"/>
        <v>34680.21</v>
      </c>
      <c r="L46" s="440">
        <f>SUM(L14:L45)</f>
        <v>12763.051999999998</v>
      </c>
      <c r="M46" s="409">
        <f>SUM(M14:M45)</f>
        <v>21293.239999999998</v>
      </c>
      <c r="N46" s="409">
        <f t="shared" si="3"/>
        <v>34056.291999999994</v>
      </c>
      <c r="O46" s="409">
        <f t="shared" si="4"/>
        <v>835.35800000000563</v>
      </c>
      <c r="P46" s="409">
        <f t="shared" si="5"/>
        <v>7.9999999998108251E-2</v>
      </c>
      <c r="Q46" s="409">
        <f t="shared" si="6"/>
        <v>835.43800000000374</v>
      </c>
    </row>
    <row r="47" spans="1:17">
      <c r="A47" s="11"/>
      <c r="B47" s="29"/>
      <c r="C47" s="29"/>
      <c r="D47" s="29"/>
      <c r="E47" s="21"/>
      <c r="F47" s="21"/>
      <c r="G47" s="21"/>
      <c r="H47" s="21"/>
      <c r="I47" s="21"/>
      <c r="J47" s="21"/>
      <c r="K47" s="21"/>
      <c r="L47" s="21"/>
      <c r="M47" s="545"/>
      <c r="N47" s="21"/>
      <c r="O47" s="21"/>
      <c r="P47" s="21"/>
      <c r="Q47" s="21"/>
    </row>
    <row r="48" spans="1:17" ht="14.25" customHeight="1">
      <c r="A48" s="804" t="s">
        <v>657</v>
      </c>
      <c r="B48" s="804"/>
      <c r="C48" s="804"/>
      <c r="D48" s="804"/>
      <c r="E48" s="804"/>
      <c r="F48" s="804"/>
      <c r="G48" s="804"/>
      <c r="H48" s="804"/>
      <c r="I48" s="804"/>
      <c r="J48" s="804"/>
      <c r="K48" s="804"/>
      <c r="L48" s="804"/>
      <c r="M48" s="804"/>
      <c r="N48" s="804"/>
      <c r="O48" s="804"/>
      <c r="P48" s="804"/>
      <c r="Q48" s="804"/>
    </row>
    <row r="49" spans="1:17" ht="15.75" customHeight="1">
      <c r="A49" s="33"/>
      <c r="B49" s="40"/>
      <c r="C49" s="40"/>
      <c r="D49" s="40"/>
      <c r="E49" s="40"/>
      <c r="F49" s="40"/>
      <c r="G49" s="40"/>
      <c r="H49" s="40"/>
      <c r="I49" s="40"/>
      <c r="J49" s="40"/>
      <c r="K49" s="40"/>
      <c r="L49" s="40"/>
      <c r="M49" s="40"/>
      <c r="N49" s="40"/>
      <c r="O49" s="40"/>
      <c r="P49" s="40"/>
      <c r="Q49" s="40"/>
    </row>
    <row r="50" spans="1:17" ht="15.75" customHeight="1">
      <c r="A50" s="14" t="s">
        <v>12</v>
      </c>
      <c r="B50" s="14"/>
      <c r="C50" s="14"/>
      <c r="D50" s="14"/>
      <c r="E50" s="14"/>
      <c r="F50" s="14"/>
      <c r="G50" s="14"/>
      <c r="H50" s="138"/>
      <c r="I50" s="138"/>
      <c r="J50" s="138"/>
      <c r="K50" s="138"/>
      <c r="L50" s="272"/>
      <c r="M50" s="138"/>
      <c r="N50" s="138"/>
      <c r="O50" s="138"/>
      <c r="P50" s="435"/>
      <c r="Q50" s="435"/>
    </row>
    <row r="51" spans="1:17" ht="12.75" customHeight="1">
      <c r="A51" s="435"/>
      <c r="B51" s="435"/>
      <c r="C51" s="435"/>
      <c r="D51" s="435"/>
      <c r="E51" s="435"/>
      <c r="F51" s="435"/>
      <c r="G51" s="435"/>
      <c r="H51" s="14"/>
      <c r="I51" s="14"/>
      <c r="J51" s="14"/>
      <c r="K51" s="623" t="s">
        <v>1079</v>
      </c>
      <c r="L51" s="623"/>
      <c r="M51" s="623"/>
      <c r="N51" s="623"/>
      <c r="O51" s="623"/>
      <c r="P51" s="435"/>
      <c r="Q51" s="435"/>
    </row>
    <row r="52" spans="1:17" ht="12.75" customHeight="1">
      <c r="A52" s="435"/>
      <c r="B52" s="435"/>
      <c r="C52" s="435"/>
      <c r="D52" s="435"/>
      <c r="E52" s="435"/>
      <c r="F52" s="435"/>
      <c r="G52" s="435"/>
      <c r="H52" s="578"/>
      <c r="I52" s="578"/>
      <c r="J52" s="578"/>
      <c r="K52" s="675" t="s">
        <v>1058</v>
      </c>
      <c r="L52" s="675"/>
      <c r="M52" s="675"/>
      <c r="N52" s="675"/>
      <c r="O52" s="675"/>
      <c r="P52" s="435"/>
      <c r="Q52" s="435"/>
    </row>
    <row r="53" spans="1:17">
      <c r="A53" s="14"/>
      <c r="B53" s="14"/>
      <c r="C53" s="14"/>
      <c r="D53" s="14"/>
      <c r="E53" s="14"/>
      <c r="F53" s="14"/>
      <c r="G53" s="14"/>
      <c r="H53" s="435"/>
      <c r="I53" s="435"/>
      <c r="J53" s="435"/>
      <c r="K53" s="435"/>
      <c r="L53" s="435"/>
      <c r="M53" s="435"/>
      <c r="N53" s="578"/>
      <c r="O53" s="578"/>
      <c r="P53" s="34"/>
      <c r="Q53" s="34"/>
    </row>
    <row r="54" spans="1:17" ht="15" customHeight="1">
      <c r="A54" s="578"/>
      <c r="B54" s="578"/>
      <c r="C54" s="578"/>
      <c r="D54" s="578"/>
      <c r="E54" s="578"/>
      <c r="F54" s="578"/>
      <c r="G54" s="578"/>
      <c r="H54" s="624" t="s">
        <v>1081</v>
      </c>
      <c r="I54" s="624"/>
      <c r="J54" s="435"/>
      <c r="K54" s="435"/>
      <c r="L54" s="435"/>
      <c r="M54" s="435"/>
      <c r="N54" s="435"/>
      <c r="O54" s="435"/>
      <c r="P54" s="517"/>
      <c r="Q54" s="517"/>
    </row>
    <row r="55" spans="1:17">
      <c r="A55" s="578"/>
      <c r="B55" s="578"/>
      <c r="C55" s="578"/>
      <c r="D55" s="578"/>
      <c r="E55" s="578"/>
      <c r="F55" s="578"/>
      <c r="G55" s="578"/>
      <c r="H55" s="14"/>
      <c r="I55" s="14"/>
      <c r="J55" s="34"/>
      <c r="K55" s="623" t="s">
        <v>1080</v>
      </c>
      <c r="L55" s="623"/>
      <c r="M55" s="623"/>
      <c r="N55" s="623"/>
      <c r="O55" s="623"/>
      <c r="P55" s="578"/>
      <c r="Q55" s="578"/>
    </row>
    <row r="56" spans="1:17" ht="15">
      <c r="A56" s="578"/>
      <c r="B56" s="578"/>
      <c r="C56" s="578"/>
      <c r="D56" s="578"/>
      <c r="E56" s="578"/>
      <c r="F56" s="578"/>
      <c r="G56" s="578"/>
      <c r="H56" s="578"/>
      <c r="I56" s="578"/>
      <c r="J56" s="578"/>
      <c r="K56" s="517"/>
      <c r="L56" s="517"/>
      <c r="M56" s="517"/>
      <c r="N56" s="578"/>
      <c r="O56" s="578"/>
      <c r="P56" s="578"/>
      <c r="Q56" s="578"/>
    </row>
    <row r="57" spans="1:17">
      <c r="A57" s="578"/>
      <c r="B57" s="578"/>
      <c r="C57" s="578"/>
      <c r="D57" s="578"/>
      <c r="E57" s="578"/>
      <c r="F57" s="578"/>
      <c r="G57" s="578"/>
      <c r="H57" s="578"/>
      <c r="I57" s="578"/>
      <c r="J57" s="578"/>
      <c r="K57" s="578"/>
      <c r="L57" s="578"/>
      <c r="M57" s="578"/>
      <c r="N57" s="578"/>
      <c r="O57" s="578"/>
      <c r="P57" s="578"/>
      <c r="Q57" s="578"/>
    </row>
  </sheetData>
  <mergeCells count="18">
    <mergeCell ref="P1:Q1"/>
    <mergeCell ref="A2:Q2"/>
    <mergeCell ref="A3:Q3"/>
    <mergeCell ref="N10:Q10"/>
    <mergeCell ref="A6:Q6"/>
    <mergeCell ref="A9:B9"/>
    <mergeCell ref="L11:N11"/>
    <mergeCell ref="C11:E11"/>
    <mergeCell ref="F11:H11"/>
    <mergeCell ref="A48:Q48"/>
    <mergeCell ref="K55:O55"/>
    <mergeCell ref="A11:A12"/>
    <mergeCell ref="B11:B12"/>
    <mergeCell ref="I11:K11"/>
    <mergeCell ref="O11:Q11"/>
    <mergeCell ref="K51:O51"/>
    <mergeCell ref="K52:O52"/>
    <mergeCell ref="H54:I54"/>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Q56"/>
  <sheetViews>
    <sheetView topLeftCell="A28" zoomScaleSheetLayoutView="90" workbookViewId="0">
      <selection activeCell="I46" sqref="I46"/>
    </sheetView>
  </sheetViews>
  <sheetFormatPr defaultRowHeight="12.75"/>
  <cols>
    <col min="1" max="1" width="5.42578125" style="15" customWidth="1"/>
    <col min="2" max="2" width="15.28515625" style="15" customWidth="1"/>
    <col min="3" max="3" width="9.85546875" style="15" customWidth="1"/>
    <col min="4" max="4" width="9.42578125" style="15" customWidth="1"/>
    <col min="5" max="5" width="10" style="15" customWidth="1"/>
    <col min="6" max="6" width="8.28515625" style="15" customWidth="1"/>
    <col min="7" max="7" width="7.28515625" style="15" customWidth="1"/>
    <col min="8" max="8" width="8.140625" style="15" customWidth="1"/>
    <col min="9" max="9" width="9.5703125" style="15" customWidth="1"/>
    <col min="10" max="10" width="9.7109375" style="15" customWidth="1"/>
    <col min="11" max="11" width="10" style="15" customWidth="1"/>
    <col min="12" max="12" width="9.7109375" style="15" customWidth="1"/>
    <col min="13" max="13" width="9.28515625" style="15" customWidth="1"/>
    <col min="14" max="14" width="9.140625" style="15" customWidth="1"/>
    <col min="15" max="15" width="10.42578125" style="15" customWidth="1"/>
    <col min="16" max="17" width="11.85546875" style="15" customWidth="1"/>
    <col min="18" max="16384" width="9.140625" style="15"/>
  </cols>
  <sheetData>
    <row r="1" spans="1:17" customFormat="1" ht="15">
      <c r="H1" s="34"/>
      <c r="I1" s="34"/>
      <c r="J1" s="34"/>
      <c r="K1" s="34"/>
      <c r="L1" s="34"/>
      <c r="M1" s="34"/>
      <c r="N1" s="34"/>
      <c r="O1" s="34"/>
      <c r="P1" s="766" t="s">
        <v>87</v>
      </c>
      <c r="Q1" s="766"/>
    </row>
    <row r="2" spans="1:17" customFormat="1" ht="15">
      <c r="A2" s="767" t="s">
        <v>0</v>
      </c>
      <c r="B2" s="767"/>
      <c r="C2" s="767"/>
      <c r="D2" s="767"/>
      <c r="E2" s="767"/>
      <c r="F2" s="767"/>
      <c r="G2" s="767"/>
      <c r="H2" s="767"/>
      <c r="I2" s="767"/>
      <c r="J2" s="767"/>
      <c r="K2" s="767"/>
      <c r="L2" s="767"/>
      <c r="M2" s="767"/>
      <c r="N2" s="767"/>
      <c r="O2" s="767"/>
      <c r="P2" s="767"/>
      <c r="Q2" s="767"/>
    </row>
    <row r="3" spans="1:17" customFormat="1" ht="20.25">
      <c r="A3" s="664" t="s">
        <v>734</v>
      </c>
      <c r="B3" s="664"/>
      <c r="C3" s="664"/>
      <c r="D3" s="664"/>
      <c r="E3" s="664"/>
      <c r="F3" s="664"/>
      <c r="G3" s="664"/>
      <c r="H3" s="664"/>
      <c r="I3" s="664"/>
      <c r="J3" s="664"/>
      <c r="K3" s="664"/>
      <c r="L3" s="664"/>
      <c r="M3" s="664"/>
      <c r="N3" s="664"/>
      <c r="O3" s="664"/>
      <c r="P3" s="664"/>
      <c r="Q3" s="664"/>
    </row>
    <row r="4" spans="1:17" customFormat="1" ht="10.5" customHeight="1"/>
    <row r="5" spans="1:17" ht="9" customHeight="1">
      <c r="A5" s="24"/>
      <c r="B5" s="24"/>
      <c r="C5" s="24"/>
      <c r="D5" s="24"/>
      <c r="E5" s="23"/>
      <c r="F5" s="23"/>
      <c r="G5" s="23"/>
      <c r="H5" s="23"/>
      <c r="I5" s="23"/>
      <c r="J5" s="23"/>
      <c r="K5" s="23"/>
      <c r="L5" s="23"/>
      <c r="M5" s="23"/>
      <c r="N5" s="24"/>
      <c r="O5" s="24"/>
      <c r="P5" s="23"/>
      <c r="Q5" s="21"/>
    </row>
    <row r="6" spans="1:17" ht="18.600000000000001" customHeight="1">
      <c r="B6" s="110"/>
      <c r="C6" s="110"/>
      <c r="D6" s="665" t="s">
        <v>804</v>
      </c>
      <c r="E6" s="665"/>
      <c r="F6" s="665"/>
      <c r="G6" s="665"/>
      <c r="H6" s="665"/>
      <c r="I6" s="665"/>
      <c r="J6" s="665"/>
      <c r="K6" s="665"/>
      <c r="L6" s="665"/>
      <c r="M6" s="665"/>
      <c r="N6" s="665"/>
      <c r="O6" s="665"/>
    </row>
    <row r="7" spans="1:17" ht="12" customHeight="1"/>
    <row r="8" spans="1:17">
      <c r="A8" s="666" t="s">
        <v>919</v>
      </c>
      <c r="B8" s="666"/>
      <c r="Q8" s="31" t="s">
        <v>20</v>
      </c>
    </row>
    <row r="9" spans="1:17" ht="15.75">
      <c r="A9" s="13"/>
      <c r="N9" s="739" t="s">
        <v>1070</v>
      </c>
      <c r="O9" s="739"/>
      <c r="P9" s="739"/>
      <c r="Q9" s="739"/>
    </row>
    <row r="10" spans="1:17" ht="28.5" customHeight="1">
      <c r="A10" s="764" t="s">
        <v>2</v>
      </c>
      <c r="B10" s="764" t="s">
        <v>3</v>
      </c>
      <c r="C10" s="613" t="s">
        <v>842</v>
      </c>
      <c r="D10" s="613"/>
      <c r="E10" s="613"/>
      <c r="F10" s="613" t="s">
        <v>816</v>
      </c>
      <c r="G10" s="613"/>
      <c r="H10" s="613"/>
      <c r="I10" s="801" t="s">
        <v>363</v>
      </c>
      <c r="J10" s="802"/>
      <c r="K10" s="803"/>
      <c r="L10" s="801" t="s">
        <v>88</v>
      </c>
      <c r="M10" s="802"/>
      <c r="N10" s="803"/>
      <c r="O10" s="805" t="s">
        <v>841</v>
      </c>
      <c r="P10" s="806"/>
      <c r="Q10" s="807"/>
    </row>
    <row r="11" spans="1:17" ht="26.25" customHeight="1">
      <c r="A11" s="765"/>
      <c r="B11" s="765"/>
      <c r="C11" s="5" t="s">
        <v>106</v>
      </c>
      <c r="D11" s="5" t="s">
        <v>654</v>
      </c>
      <c r="E11" s="37" t="s">
        <v>16</v>
      </c>
      <c r="F11" s="5" t="s">
        <v>106</v>
      </c>
      <c r="G11" s="5" t="s">
        <v>655</v>
      </c>
      <c r="H11" s="37" t="s">
        <v>16</v>
      </c>
      <c r="I11" s="5" t="s">
        <v>106</v>
      </c>
      <c r="J11" s="5" t="s">
        <v>655</v>
      </c>
      <c r="K11" s="37" t="s">
        <v>16</v>
      </c>
      <c r="L11" s="5" t="s">
        <v>106</v>
      </c>
      <c r="M11" s="5" t="s">
        <v>655</v>
      </c>
      <c r="N11" s="37" t="s">
        <v>16</v>
      </c>
      <c r="O11" s="5" t="s">
        <v>223</v>
      </c>
      <c r="P11" s="5" t="s">
        <v>656</v>
      </c>
      <c r="Q11" s="5" t="s">
        <v>107</v>
      </c>
    </row>
    <row r="12" spans="1:17" s="66" customFormat="1">
      <c r="A12" s="63">
        <v>1</v>
      </c>
      <c r="B12" s="63">
        <v>2</v>
      </c>
      <c r="C12" s="63">
        <v>3</v>
      </c>
      <c r="D12" s="63">
        <v>4</v>
      </c>
      <c r="E12" s="63">
        <v>5</v>
      </c>
      <c r="F12" s="63">
        <v>6</v>
      </c>
      <c r="G12" s="63">
        <v>7</v>
      </c>
      <c r="H12" s="63">
        <v>8</v>
      </c>
      <c r="I12" s="63">
        <v>9</v>
      </c>
      <c r="J12" s="63">
        <v>10</v>
      </c>
      <c r="K12" s="63">
        <v>11</v>
      </c>
      <c r="L12" s="63">
        <v>12</v>
      </c>
      <c r="M12" s="63">
        <v>13</v>
      </c>
      <c r="N12" s="63">
        <v>14</v>
      </c>
      <c r="O12" s="63">
        <v>15</v>
      </c>
      <c r="P12" s="63">
        <v>16</v>
      </c>
      <c r="Q12" s="63">
        <v>17</v>
      </c>
    </row>
    <row r="13" spans="1:17">
      <c r="A13" s="17">
        <v>1</v>
      </c>
      <c r="B13" s="379" t="s">
        <v>887</v>
      </c>
      <c r="C13" s="404">
        <v>266.25</v>
      </c>
      <c r="D13" s="439">
        <v>373.62</v>
      </c>
      <c r="E13" s="404">
        <f>C13+D13</f>
        <v>639.87</v>
      </c>
      <c r="F13" s="403">
        <v>7.03</v>
      </c>
      <c r="G13" s="18">
        <v>0</v>
      </c>
      <c r="H13" s="404">
        <f>F13+G13</f>
        <v>7.03</v>
      </c>
      <c r="I13" s="439">
        <v>259.20999999999998</v>
      </c>
      <c r="J13" s="439">
        <v>373.62</v>
      </c>
      <c r="K13" s="404">
        <f>I13+J13</f>
        <v>632.82999999999993</v>
      </c>
      <c r="L13" s="403">
        <v>249.1</v>
      </c>
      <c r="M13" s="439">
        <v>214.4</v>
      </c>
      <c r="N13" s="404">
        <f>L13+M13</f>
        <v>463.5</v>
      </c>
      <c r="O13" s="404">
        <f>F13+I13-L13</f>
        <v>17.139999999999958</v>
      </c>
      <c r="P13" s="404">
        <f>G13+J13-M13</f>
        <v>159.22</v>
      </c>
      <c r="Q13" s="404">
        <f>O13+P13</f>
        <v>176.35999999999996</v>
      </c>
    </row>
    <row r="14" spans="1:17">
      <c r="A14" s="17">
        <v>2</v>
      </c>
      <c r="B14" s="379" t="s">
        <v>888</v>
      </c>
      <c r="C14" s="404">
        <v>416.42</v>
      </c>
      <c r="D14" s="439">
        <v>583.72</v>
      </c>
      <c r="E14" s="404">
        <f t="shared" ref="E14:E45" si="0">C14+D14</f>
        <v>1000.1400000000001</v>
      </c>
      <c r="F14" s="403">
        <v>11.4</v>
      </c>
      <c r="G14" s="18">
        <v>0</v>
      </c>
      <c r="H14" s="404">
        <f t="shared" ref="H14:H45" si="1">F14+G14</f>
        <v>11.4</v>
      </c>
      <c r="I14" s="439">
        <v>405.02</v>
      </c>
      <c r="J14" s="439">
        <v>583.72</v>
      </c>
      <c r="K14" s="404">
        <f t="shared" ref="K14:K45" si="2">I14+J14</f>
        <v>988.74</v>
      </c>
      <c r="L14" s="403">
        <v>389.03</v>
      </c>
      <c r="M14" s="439">
        <v>334.83</v>
      </c>
      <c r="N14" s="404">
        <f t="shared" ref="N14:N45" si="3">L14+M14</f>
        <v>723.8599999999999</v>
      </c>
      <c r="O14" s="404">
        <f t="shared" ref="O14:O45" si="4">F14+I14-L14</f>
        <v>27.389999999999986</v>
      </c>
      <c r="P14" s="404">
        <f t="shared" ref="P14:P45" si="5">G14+J14-M14</f>
        <v>248.89000000000004</v>
      </c>
      <c r="Q14" s="404">
        <f t="shared" ref="Q14:Q45" si="6">O14+P14</f>
        <v>276.28000000000003</v>
      </c>
    </row>
    <row r="15" spans="1:17">
      <c r="A15" s="17">
        <v>3</v>
      </c>
      <c r="B15" s="379" t="s">
        <v>889</v>
      </c>
      <c r="C15" s="404">
        <v>449.19</v>
      </c>
      <c r="D15" s="439">
        <v>627.76</v>
      </c>
      <c r="E15" s="404">
        <f t="shared" si="0"/>
        <v>1076.95</v>
      </c>
      <c r="F15" s="403">
        <v>13.5</v>
      </c>
      <c r="G15" s="18">
        <v>0</v>
      </c>
      <c r="H15" s="404">
        <f t="shared" si="1"/>
        <v>13.5</v>
      </c>
      <c r="I15" s="439">
        <v>435.68</v>
      </c>
      <c r="J15" s="439">
        <v>627.76</v>
      </c>
      <c r="K15" s="404">
        <f t="shared" si="2"/>
        <v>1063.44</v>
      </c>
      <c r="L15" s="403">
        <v>418.47</v>
      </c>
      <c r="M15" s="439">
        <v>360.2</v>
      </c>
      <c r="N15" s="404">
        <f t="shared" si="3"/>
        <v>778.67000000000007</v>
      </c>
      <c r="O15" s="404">
        <f t="shared" si="4"/>
        <v>30.70999999999998</v>
      </c>
      <c r="P15" s="404">
        <f t="shared" si="5"/>
        <v>267.56</v>
      </c>
      <c r="Q15" s="404">
        <f t="shared" si="6"/>
        <v>298.27</v>
      </c>
    </row>
    <row r="16" spans="1:17">
      <c r="A16" s="17">
        <v>4</v>
      </c>
      <c r="B16" s="379" t="s">
        <v>890</v>
      </c>
      <c r="C16" s="404">
        <v>816.62</v>
      </c>
      <c r="D16" s="439">
        <v>1145.93</v>
      </c>
      <c r="E16" s="404">
        <f t="shared" si="0"/>
        <v>1962.5500000000002</v>
      </c>
      <c r="F16" s="403">
        <v>21.57</v>
      </c>
      <c r="G16" s="18">
        <v>0</v>
      </c>
      <c r="H16" s="404">
        <f t="shared" si="1"/>
        <v>21.57</v>
      </c>
      <c r="I16" s="439">
        <v>795.04</v>
      </c>
      <c r="J16" s="439">
        <v>1145.93</v>
      </c>
      <c r="K16" s="404">
        <f t="shared" si="2"/>
        <v>1940.97</v>
      </c>
      <c r="L16" s="403">
        <v>764.03</v>
      </c>
      <c r="M16" s="439">
        <v>657.59</v>
      </c>
      <c r="N16" s="404">
        <f t="shared" si="3"/>
        <v>1421.62</v>
      </c>
      <c r="O16" s="404">
        <f t="shared" si="4"/>
        <v>52.580000000000041</v>
      </c>
      <c r="P16" s="404">
        <f t="shared" si="5"/>
        <v>488.34000000000003</v>
      </c>
      <c r="Q16" s="404">
        <f t="shared" si="6"/>
        <v>540.92000000000007</v>
      </c>
    </row>
    <row r="17" spans="1:17">
      <c r="A17" s="17">
        <v>5</v>
      </c>
      <c r="B17" s="379" t="s">
        <v>891</v>
      </c>
      <c r="C17" s="404">
        <v>636.62</v>
      </c>
      <c r="D17" s="439">
        <v>890.02</v>
      </c>
      <c r="E17" s="404">
        <f t="shared" si="0"/>
        <v>1526.6399999999999</v>
      </c>
      <c r="F17" s="403">
        <v>18.940000000000001</v>
      </c>
      <c r="G17" s="18">
        <v>0</v>
      </c>
      <c r="H17" s="404">
        <f t="shared" si="1"/>
        <v>18.940000000000001</v>
      </c>
      <c r="I17" s="439">
        <v>617.69000000000005</v>
      </c>
      <c r="J17" s="439">
        <v>890.02</v>
      </c>
      <c r="K17" s="404">
        <f t="shared" si="2"/>
        <v>1507.71</v>
      </c>
      <c r="L17" s="403">
        <v>593.47</v>
      </c>
      <c r="M17" s="439">
        <v>510.83</v>
      </c>
      <c r="N17" s="404">
        <f t="shared" si="3"/>
        <v>1104.3</v>
      </c>
      <c r="O17" s="404">
        <f t="shared" si="4"/>
        <v>43.160000000000082</v>
      </c>
      <c r="P17" s="404">
        <f t="shared" si="5"/>
        <v>379.19</v>
      </c>
      <c r="Q17" s="404">
        <f t="shared" si="6"/>
        <v>422.35000000000008</v>
      </c>
    </row>
    <row r="18" spans="1:17">
      <c r="A18" s="17">
        <v>6</v>
      </c>
      <c r="B18" s="379" t="s">
        <v>892</v>
      </c>
      <c r="C18" s="404">
        <v>489.13</v>
      </c>
      <c r="D18" s="439">
        <v>686.38</v>
      </c>
      <c r="E18" s="404">
        <f t="shared" si="0"/>
        <v>1175.51</v>
      </c>
      <c r="F18" s="403">
        <v>12.92</v>
      </c>
      <c r="G18" s="18">
        <v>0</v>
      </c>
      <c r="H18" s="404">
        <f t="shared" si="1"/>
        <v>12.92</v>
      </c>
      <c r="I18" s="439">
        <v>476.21</v>
      </c>
      <c r="J18" s="439">
        <v>686.38</v>
      </c>
      <c r="K18" s="404">
        <f t="shared" si="2"/>
        <v>1162.5899999999999</v>
      </c>
      <c r="L18" s="403">
        <v>457.63</v>
      </c>
      <c r="M18" s="439">
        <v>393.88</v>
      </c>
      <c r="N18" s="404">
        <f t="shared" si="3"/>
        <v>851.51</v>
      </c>
      <c r="O18" s="404">
        <f t="shared" si="4"/>
        <v>31.5</v>
      </c>
      <c r="P18" s="404">
        <f t="shared" si="5"/>
        <v>292.5</v>
      </c>
      <c r="Q18" s="404">
        <f t="shared" si="6"/>
        <v>324</v>
      </c>
    </row>
    <row r="19" spans="1:17">
      <c r="A19" s="17">
        <v>7</v>
      </c>
      <c r="B19" s="379" t="s">
        <v>893</v>
      </c>
      <c r="C19" s="404">
        <v>401.83</v>
      </c>
      <c r="D19" s="439">
        <v>560.54</v>
      </c>
      <c r="E19" s="404">
        <f t="shared" si="0"/>
        <v>962.36999999999989</v>
      </c>
      <c r="F19" s="403">
        <v>12.74</v>
      </c>
      <c r="G19" s="18">
        <v>0</v>
      </c>
      <c r="H19" s="404">
        <f t="shared" si="1"/>
        <v>12.74</v>
      </c>
      <c r="I19" s="439">
        <v>389.09</v>
      </c>
      <c r="J19" s="439">
        <v>560.54</v>
      </c>
      <c r="K19" s="404">
        <f t="shared" si="2"/>
        <v>949.62999999999988</v>
      </c>
      <c r="L19" s="403">
        <v>373.75</v>
      </c>
      <c r="M19" s="439">
        <v>321.72000000000003</v>
      </c>
      <c r="N19" s="404">
        <f t="shared" si="3"/>
        <v>695.47</v>
      </c>
      <c r="O19" s="404">
        <f t="shared" si="4"/>
        <v>28.079999999999984</v>
      </c>
      <c r="P19" s="404">
        <f t="shared" si="5"/>
        <v>238.81999999999994</v>
      </c>
      <c r="Q19" s="404">
        <f t="shared" si="6"/>
        <v>266.89999999999992</v>
      </c>
    </row>
    <row r="20" spans="1:17">
      <c r="A20" s="17">
        <v>8</v>
      </c>
      <c r="B20" s="379" t="s">
        <v>894</v>
      </c>
      <c r="C20" s="404">
        <v>672.39</v>
      </c>
      <c r="D20" s="439">
        <v>936.19</v>
      </c>
      <c r="E20" s="404">
        <f t="shared" si="0"/>
        <v>1608.58</v>
      </c>
      <c r="F20" s="403">
        <v>22.44</v>
      </c>
      <c r="G20" s="18">
        <v>0</v>
      </c>
      <c r="H20" s="404">
        <f t="shared" si="1"/>
        <v>22.44</v>
      </c>
      <c r="I20" s="439">
        <v>649.95000000000005</v>
      </c>
      <c r="J20" s="439">
        <v>936.19</v>
      </c>
      <c r="K20" s="404">
        <f t="shared" si="2"/>
        <v>1586.14</v>
      </c>
      <c r="L20" s="403">
        <v>624.88</v>
      </c>
      <c r="M20" s="439">
        <v>537.91</v>
      </c>
      <c r="N20" s="404">
        <f t="shared" si="3"/>
        <v>1162.79</v>
      </c>
      <c r="O20" s="404">
        <f t="shared" si="4"/>
        <v>47.510000000000105</v>
      </c>
      <c r="P20" s="404">
        <f t="shared" si="5"/>
        <v>398.28000000000009</v>
      </c>
      <c r="Q20" s="404">
        <f t="shared" si="6"/>
        <v>445.79000000000019</v>
      </c>
    </row>
    <row r="21" spans="1:17">
      <c r="A21" s="17">
        <v>9</v>
      </c>
      <c r="B21" s="379" t="s">
        <v>895</v>
      </c>
      <c r="C21" s="404">
        <v>252.65</v>
      </c>
      <c r="D21" s="439">
        <v>354.53</v>
      </c>
      <c r="E21" s="404">
        <f t="shared" si="0"/>
        <v>607.17999999999995</v>
      </c>
      <c r="F21" s="403">
        <v>6.67</v>
      </c>
      <c r="G21" s="18">
        <v>0</v>
      </c>
      <c r="H21" s="404">
        <f t="shared" si="1"/>
        <v>6.67</v>
      </c>
      <c r="I21" s="439">
        <v>245.98</v>
      </c>
      <c r="J21" s="439">
        <v>354.53</v>
      </c>
      <c r="K21" s="404">
        <f t="shared" si="2"/>
        <v>600.51</v>
      </c>
      <c r="L21" s="403">
        <v>236.38</v>
      </c>
      <c r="M21" s="439">
        <v>203.45</v>
      </c>
      <c r="N21" s="404">
        <f t="shared" si="3"/>
        <v>439.83</v>
      </c>
      <c r="O21" s="404">
        <f t="shared" si="4"/>
        <v>16.269999999999982</v>
      </c>
      <c r="P21" s="404">
        <f t="shared" si="5"/>
        <v>151.07999999999998</v>
      </c>
      <c r="Q21" s="404">
        <f t="shared" si="6"/>
        <v>167.34999999999997</v>
      </c>
    </row>
    <row r="22" spans="1:17">
      <c r="A22" s="17">
        <v>10</v>
      </c>
      <c r="B22" s="379" t="s">
        <v>896</v>
      </c>
      <c r="C22" s="404">
        <v>285.49</v>
      </c>
      <c r="D22" s="439">
        <v>400.61</v>
      </c>
      <c r="E22" s="404">
        <f t="shared" si="0"/>
        <v>686.1</v>
      </c>
      <c r="F22" s="403">
        <v>7.54</v>
      </c>
      <c r="G22" s="18">
        <v>0</v>
      </c>
      <c r="H22" s="404">
        <f t="shared" si="1"/>
        <v>7.54</v>
      </c>
      <c r="I22" s="439">
        <v>277.94</v>
      </c>
      <c r="J22" s="439">
        <v>400.61</v>
      </c>
      <c r="K22" s="404">
        <f t="shared" si="2"/>
        <v>678.55</v>
      </c>
      <c r="L22" s="403">
        <v>267.10000000000002</v>
      </c>
      <c r="M22" s="439">
        <v>229.89</v>
      </c>
      <c r="N22" s="404">
        <f t="shared" si="3"/>
        <v>496.99</v>
      </c>
      <c r="O22" s="404">
        <f t="shared" si="4"/>
        <v>18.379999999999995</v>
      </c>
      <c r="P22" s="404">
        <f t="shared" si="5"/>
        <v>170.72000000000003</v>
      </c>
      <c r="Q22" s="404">
        <f t="shared" si="6"/>
        <v>189.10000000000002</v>
      </c>
    </row>
    <row r="23" spans="1:17">
      <c r="A23" s="17">
        <v>11</v>
      </c>
      <c r="B23" s="379" t="s">
        <v>897</v>
      </c>
      <c r="C23" s="404">
        <v>775.45</v>
      </c>
      <c r="D23" s="439">
        <v>1083.76</v>
      </c>
      <c r="E23" s="404">
        <f t="shared" si="0"/>
        <v>1859.21</v>
      </c>
      <c r="F23" s="403">
        <v>23.3</v>
      </c>
      <c r="G23" s="18">
        <v>0</v>
      </c>
      <c r="H23" s="404">
        <f t="shared" si="1"/>
        <v>23.3</v>
      </c>
      <c r="I23" s="439">
        <v>752.16</v>
      </c>
      <c r="J23" s="439">
        <v>1083.76</v>
      </c>
      <c r="K23" s="404">
        <f t="shared" si="2"/>
        <v>1835.92</v>
      </c>
      <c r="L23" s="403">
        <v>722.61</v>
      </c>
      <c r="M23" s="439">
        <v>621.98</v>
      </c>
      <c r="N23" s="404">
        <f t="shared" si="3"/>
        <v>1344.5900000000001</v>
      </c>
      <c r="O23" s="404">
        <f t="shared" si="4"/>
        <v>52.849999999999909</v>
      </c>
      <c r="P23" s="404">
        <f t="shared" si="5"/>
        <v>461.78</v>
      </c>
      <c r="Q23" s="404">
        <f t="shared" si="6"/>
        <v>514.62999999999988</v>
      </c>
    </row>
    <row r="24" spans="1:17">
      <c r="A24" s="17">
        <v>12</v>
      </c>
      <c r="B24" s="379" t="s">
        <v>898</v>
      </c>
      <c r="C24" s="404">
        <v>651.04999999999995</v>
      </c>
      <c r="D24" s="439">
        <v>913.6</v>
      </c>
      <c r="E24" s="404">
        <f t="shared" si="0"/>
        <v>1564.65</v>
      </c>
      <c r="F24" s="403">
        <v>17.2</v>
      </c>
      <c r="G24" s="18">
        <v>0</v>
      </c>
      <c r="H24" s="404">
        <f t="shared" si="1"/>
        <v>17.2</v>
      </c>
      <c r="I24" s="439">
        <v>633.85</v>
      </c>
      <c r="J24" s="439">
        <v>913.6</v>
      </c>
      <c r="K24" s="404">
        <f t="shared" si="2"/>
        <v>1547.45</v>
      </c>
      <c r="L24" s="403">
        <v>609.12</v>
      </c>
      <c r="M24" s="439">
        <v>524.26</v>
      </c>
      <c r="N24" s="404">
        <f t="shared" si="3"/>
        <v>1133.3800000000001</v>
      </c>
      <c r="O24" s="404">
        <f t="shared" si="4"/>
        <v>41.930000000000064</v>
      </c>
      <c r="P24" s="404">
        <f t="shared" si="5"/>
        <v>389.34000000000003</v>
      </c>
      <c r="Q24" s="404">
        <f t="shared" si="6"/>
        <v>431.2700000000001</v>
      </c>
    </row>
    <row r="25" spans="1:17">
      <c r="A25" s="17">
        <v>13</v>
      </c>
      <c r="B25" s="379" t="s">
        <v>899</v>
      </c>
      <c r="C25" s="404">
        <v>532.62</v>
      </c>
      <c r="D25" s="439">
        <v>747.4</v>
      </c>
      <c r="E25" s="404">
        <f t="shared" si="0"/>
        <v>1280.02</v>
      </c>
      <c r="F25" s="403">
        <v>14.07</v>
      </c>
      <c r="G25" s="18">
        <v>0</v>
      </c>
      <c r="H25" s="404">
        <f t="shared" si="1"/>
        <v>14.07</v>
      </c>
      <c r="I25" s="439">
        <v>518.54999999999995</v>
      </c>
      <c r="J25" s="439">
        <v>747.4</v>
      </c>
      <c r="K25" s="404">
        <f t="shared" si="2"/>
        <v>1265.9499999999998</v>
      </c>
      <c r="L25" s="403">
        <v>498.31</v>
      </c>
      <c r="M25" s="439">
        <v>428.89</v>
      </c>
      <c r="N25" s="404">
        <f t="shared" si="3"/>
        <v>927.2</v>
      </c>
      <c r="O25" s="404">
        <f t="shared" si="4"/>
        <v>34.31</v>
      </c>
      <c r="P25" s="404">
        <f t="shared" si="5"/>
        <v>318.51</v>
      </c>
      <c r="Q25" s="404">
        <f t="shared" si="6"/>
        <v>352.82</v>
      </c>
    </row>
    <row r="26" spans="1:17">
      <c r="A26" s="17">
        <v>14</v>
      </c>
      <c r="B26" s="379" t="s">
        <v>900</v>
      </c>
      <c r="C26" s="404">
        <v>321.14</v>
      </c>
      <c r="D26" s="439">
        <v>448.13</v>
      </c>
      <c r="E26" s="404">
        <f t="shared" si="0"/>
        <v>769.27</v>
      </c>
      <c r="F26" s="403">
        <v>10.09</v>
      </c>
      <c r="G26" s="18">
        <v>0</v>
      </c>
      <c r="H26" s="404">
        <f t="shared" si="1"/>
        <v>10.09</v>
      </c>
      <c r="I26" s="439">
        <v>311.06</v>
      </c>
      <c r="J26" s="439">
        <v>448.13</v>
      </c>
      <c r="K26" s="404">
        <f t="shared" si="2"/>
        <v>759.19</v>
      </c>
      <c r="L26" s="403">
        <v>298.72000000000003</v>
      </c>
      <c r="M26" s="439">
        <v>257.13</v>
      </c>
      <c r="N26" s="404">
        <f t="shared" si="3"/>
        <v>555.85</v>
      </c>
      <c r="O26" s="404">
        <f t="shared" si="4"/>
        <v>22.42999999999995</v>
      </c>
      <c r="P26" s="404">
        <f t="shared" si="5"/>
        <v>191</v>
      </c>
      <c r="Q26" s="404">
        <f t="shared" si="6"/>
        <v>213.42999999999995</v>
      </c>
    </row>
    <row r="27" spans="1:17" s="369" customFormat="1">
      <c r="A27" s="368">
        <v>15</v>
      </c>
      <c r="B27" s="379" t="s">
        <v>901</v>
      </c>
      <c r="C27" s="404">
        <v>153.85</v>
      </c>
      <c r="D27" s="439">
        <v>215.89</v>
      </c>
      <c r="E27" s="404">
        <f t="shared" si="0"/>
        <v>369.74</v>
      </c>
      <c r="F27" s="403">
        <v>4.0599999999999996</v>
      </c>
      <c r="G27" s="18">
        <v>0</v>
      </c>
      <c r="H27" s="404">
        <f t="shared" si="1"/>
        <v>4.0599999999999996</v>
      </c>
      <c r="I27" s="439">
        <v>149.78</v>
      </c>
      <c r="J27" s="439">
        <v>215.89</v>
      </c>
      <c r="K27" s="404">
        <f t="shared" si="2"/>
        <v>365.66999999999996</v>
      </c>
      <c r="L27" s="403">
        <v>143.94</v>
      </c>
      <c r="M27" s="439">
        <v>123.89</v>
      </c>
      <c r="N27" s="404">
        <f t="shared" si="3"/>
        <v>267.83</v>
      </c>
      <c r="O27" s="404">
        <f t="shared" si="4"/>
        <v>9.9000000000000057</v>
      </c>
      <c r="P27" s="404">
        <f t="shared" si="5"/>
        <v>91.999999999999986</v>
      </c>
      <c r="Q27" s="404">
        <f t="shared" si="6"/>
        <v>101.89999999999999</v>
      </c>
    </row>
    <row r="28" spans="1:17" s="369" customFormat="1">
      <c r="A28" s="368">
        <v>16</v>
      </c>
      <c r="B28" s="379" t="s">
        <v>902</v>
      </c>
      <c r="C28" s="404">
        <v>146.08000000000001</v>
      </c>
      <c r="D28" s="439">
        <v>204.99</v>
      </c>
      <c r="E28" s="404">
        <f t="shared" si="0"/>
        <v>351.07000000000005</v>
      </c>
      <c r="F28" s="403">
        <v>3.86</v>
      </c>
      <c r="G28" s="18">
        <v>0</v>
      </c>
      <c r="H28" s="404">
        <f t="shared" si="1"/>
        <v>3.86</v>
      </c>
      <c r="I28" s="439">
        <v>142.22</v>
      </c>
      <c r="J28" s="439">
        <v>204.99</v>
      </c>
      <c r="K28" s="404">
        <f t="shared" si="2"/>
        <v>347.21000000000004</v>
      </c>
      <c r="L28" s="403">
        <v>136.66999999999999</v>
      </c>
      <c r="M28" s="439">
        <v>117.63</v>
      </c>
      <c r="N28" s="404">
        <f t="shared" si="3"/>
        <v>254.29999999999998</v>
      </c>
      <c r="O28" s="404">
        <f t="shared" si="4"/>
        <v>9.410000000000025</v>
      </c>
      <c r="P28" s="404">
        <f t="shared" si="5"/>
        <v>87.360000000000014</v>
      </c>
      <c r="Q28" s="404">
        <f t="shared" si="6"/>
        <v>96.770000000000039</v>
      </c>
    </row>
    <row r="29" spans="1:17" s="369" customFormat="1">
      <c r="A29" s="368">
        <v>17</v>
      </c>
      <c r="B29" s="379" t="s">
        <v>903</v>
      </c>
      <c r="C29" s="404">
        <v>637.19000000000005</v>
      </c>
      <c r="D29" s="439">
        <v>894.14</v>
      </c>
      <c r="E29" s="404">
        <f t="shared" si="0"/>
        <v>1531.33</v>
      </c>
      <c r="F29" s="403">
        <v>16.829999999999998</v>
      </c>
      <c r="G29" s="18">
        <v>0</v>
      </c>
      <c r="H29" s="404">
        <f t="shared" si="1"/>
        <v>16.829999999999998</v>
      </c>
      <c r="I29" s="439">
        <v>620.35</v>
      </c>
      <c r="J29" s="439">
        <v>894.14</v>
      </c>
      <c r="K29" s="404">
        <f t="shared" si="2"/>
        <v>1514.49</v>
      </c>
      <c r="L29" s="403">
        <v>596.15</v>
      </c>
      <c r="M29" s="439">
        <v>513.1</v>
      </c>
      <c r="N29" s="404">
        <f t="shared" si="3"/>
        <v>1109.25</v>
      </c>
      <c r="O29" s="404">
        <f t="shared" si="4"/>
        <v>41.030000000000086</v>
      </c>
      <c r="P29" s="404">
        <f t="shared" si="5"/>
        <v>381.03999999999996</v>
      </c>
      <c r="Q29" s="404">
        <f t="shared" si="6"/>
        <v>422.07000000000005</v>
      </c>
    </row>
    <row r="30" spans="1:17" s="369" customFormat="1">
      <c r="A30" s="368">
        <v>18</v>
      </c>
      <c r="B30" s="379" t="s">
        <v>904</v>
      </c>
      <c r="C30" s="404">
        <v>335.59</v>
      </c>
      <c r="D30" s="439">
        <v>470.93</v>
      </c>
      <c r="E30" s="404">
        <f t="shared" si="0"/>
        <v>806.52</v>
      </c>
      <c r="F30" s="403">
        <v>8.8699999999999992</v>
      </c>
      <c r="G30" s="18">
        <v>0</v>
      </c>
      <c r="H30" s="404">
        <f t="shared" si="1"/>
        <v>8.8699999999999992</v>
      </c>
      <c r="I30" s="439">
        <v>326.73</v>
      </c>
      <c r="J30" s="439">
        <v>470.93</v>
      </c>
      <c r="K30" s="404">
        <f t="shared" si="2"/>
        <v>797.66000000000008</v>
      </c>
      <c r="L30" s="403">
        <v>313.98</v>
      </c>
      <c r="M30" s="439">
        <v>270.24</v>
      </c>
      <c r="N30" s="404">
        <f t="shared" si="3"/>
        <v>584.22</v>
      </c>
      <c r="O30" s="404">
        <f t="shared" si="4"/>
        <v>21.620000000000005</v>
      </c>
      <c r="P30" s="404">
        <f t="shared" si="5"/>
        <v>200.69</v>
      </c>
      <c r="Q30" s="404">
        <f t="shared" si="6"/>
        <v>222.31</v>
      </c>
    </row>
    <row r="31" spans="1:17" s="369" customFormat="1">
      <c r="A31" s="368">
        <v>19</v>
      </c>
      <c r="B31" s="379" t="s">
        <v>905</v>
      </c>
      <c r="C31" s="404">
        <v>958.09</v>
      </c>
      <c r="D31" s="439">
        <v>1341.91</v>
      </c>
      <c r="E31" s="404">
        <f t="shared" si="0"/>
        <v>2300</v>
      </c>
      <c r="F31" s="403">
        <v>26.93</v>
      </c>
      <c r="G31" s="18">
        <v>0</v>
      </c>
      <c r="H31" s="404">
        <f t="shared" si="1"/>
        <v>26.93</v>
      </c>
      <c r="I31" s="439">
        <v>931.16</v>
      </c>
      <c r="J31" s="439">
        <v>1341.91</v>
      </c>
      <c r="K31" s="404">
        <f t="shared" si="2"/>
        <v>2273.0700000000002</v>
      </c>
      <c r="L31" s="403">
        <v>894.93</v>
      </c>
      <c r="M31" s="439">
        <v>770.28</v>
      </c>
      <c r="N31" s="404">
        <f t="shared" si="3"/>
        <v>1665.21</v>
      </c>
      <c r="O31" s="404">
        <f t="shared" si="4"/>
        <v>63.159999999999968</v>
      </c>
      <c r="P31" s="404">
        <f t="shared" si="5"/>
        <v>571.63000000000011</v>
      </c>
      <c r="Q31" s="404">
        <f t="shared" si="6"/>
        <v>634.79000000000008</v>
      </c>
    </row>
    <row r="32" spans="1:17" s="369" customFormat="1">
      <c r="A32" s="368">
        <v>20</v>
      </c>
      <c r="B32" s="379" t="s">
        <v>906</v>
      </c>
      <c r="C32" s="404">
        <v>374.37</v>
      </c>
      <c r="D32" s="439">
        <v>525.35</v>
      </c>
      <c r="E32" s="404">
        <f t="shared" si="0"/>
        <v>899.72</v>
      </c>
      <c r="F32" s="403">
        <v>9.89</v>
      </c>
      <c r="G32" s="18">
        <v>0</v>
      </c>
      <c r="H32" s="404">
        <f t="shared" si="1"/>
        <v>9.89</v>
      </c>
      <c r="I32" s="439">
        <v>364.48</v>
      </c>
      <c r="J32" s="439">
        <v>525.35</v>
      </c>
      <c r="K32" s="404">
        <f t="shared" si="2"/>
        <v>889.83</v>
      </c>
      <c r="L32" s="403">
        <v>350.26</v>
      </c>
      <c r="M32" s="439">
        <v>301.47000000000003</v>
      </c>
      <c r="N32" s="404">
        <f t="shared" si="3"/>
        <v>651.73</v>
      </c>
      <c r="O32" s="404">
        <f t="shared" si="4"/>
        <v>24.110000000000014</v>
      </c>
      <c r="P32" s="404">
        <f t="shared" si="5"/>
        <v>223.88</v>
      </c>
      <c r="Q32" s="404">
        <f t="shared" si="6"/>
        <v>247.99</v>
      </c>
    </row>
    <row r="33" spans="1:17" s="369" customFormat="1">
      <c r="A33" s="368">
        <v>21</v>
      </c>
      <c r="B33" s="379" t="s">
        <v>907</v>
      </c>
      <c r="C33" s="404">
        <v>636.86</v>
      </c>
      <c r="D33" s="439">
        <v>893.68</v>
      </c>
      <c r="E33" s="404">
        <f t="shared" si="0"/>
        <v>1530.54</v>
      </c>
      <c r="F33" s="403">
        <v>16.82</v>
      </c>
      <c r="G33" s="18">
        <v>0</v>
      </c>
      <c r="H33" s="404">
        <f t="shared" si="1"/>
        <v>16.82</v>
      </c>
      <c r="I33" s="439">
        <v>620.03</v>
      </c>
      <c r="J33" s="439">
        <v>893.68</v>
      </c>
      <c r="K33" s="404">
        <f t="shared" si="2"/>
        <v>1513.71</v>
      </c>
      <c r="L33" s="403">
        <v>595.84</v>
      </c>
      <c r="M33" s="439">
        <v>512.84</v>
      </c>
      <c r="N33" s="404">
        <f t="shared" si="3"/>
        <v>1108.68</v>
      </c>
      <c r="O33" s="404">
        <f t="shared" si="4"/>
        <v>41.009999999999991</v>
      </c>
      <c r="P33" s="404">
        <f t="shared" si="5"/>
        <v>380.83999999999992</v>
      </c>
      <c r="Q33" s="404">
        <f t="shared" si="6"/>
        <v>421.84999999999991</v>
      </c>
    </row>
    <row r="34" spans="1:17" s="369" customFormat="1">
      <c r="A34" s="368">
        <v>22</v>
      </c>
      <c r="B34" s="379" t="s">
        <v>908</v>
      </c>
      <c r="C34" s="404">
        <v>310.14</v>
      </c>
      <c r="D34" s="439">
        <v>435.21</v>
      </c>
      <c r="E34" s="404">
        <f t="shared" si="0"/>
        <v>745.34999999999991</v>
      </c>
      <c r="F34" s="403">
        <v>8.19</v>
      </c>
      <c r="G34" s="18">
        <v>0</v>
      </c>
      <c r="H34" s="404">
        <f t="shared" si="1"/>
        <v>8.19</v>
      </c>
      <c r="I34" s="439">
        <v>301.95</v>
      </c>
      <c r="J34" s="439">
        <v>435.23</v>
      </c>
      <c r="K34" s="404">
        <f t="shared" si="2"/>
        <v>737.18000000000006</v>
      </c>
      <c r="L34" s="403">
        <v>290.17</v>
      </c>
      <c r="M34" s="439">
        <v>249.74</v>
      </c>
      <c r="N34" s="404">
        <f t="shared" si="3"/>
        <v>539.91000000000008</v>
      </c>
      <c r="O34" s="404">
        <f t="shared" si="4"/>
        <v>19.96999999999997</v>
      </c>
      <c r="P34" s="404">
        <f t="shared" si="5"/>
        <v>185.49</v>
      </c>
      <c r="Q34" s="404">
        <f t="shared" si="6"/>
        <v>205.45999999999998</v>
      </c>
    </row>
    <row r="35" spans="1:17" s="369" customFormat="1">
      <c r="A35" s="368">
        <v>23</v>
      </c>
      <c r="B35" s="379" t="s">
        <v>909</v>
      </c>
      <c r="C35" s="404">
        <v>636.04999999999995</v>
      </c>
      <c r="D35" s="439">
        <v>887.29</v>
      </c>
      <c r="E35" s="404">
        <f t="shared" si="0"/>
        <v>1523.34</v>
      </c>
      <c r="F35" s="403">
        <v>20.16</v>
      </c>
      <c r="G35" s="18">
        <v>0</v>
      </c>
      <c r="H35" s="404">
        <f t="shared" si="1"/>
        <v>20.16</v>
      </c>
      <c r="I35" s="439">
        <v>615.9</v>
      </c>
      <c r="J35" s="439">
        <v>887.29</v>
      </c>
      <c r="K35" s="404">
        <f t="shared" si="2"/>
        <v>1503.19</v>
      </c>
      <c r="L35" s="403">
        <v>589.52</v>
      </c>
      <c r="M35" s="439">
        <v>507.42</v>
      </c>
      <c r="N35" s="404">
        <f t="shared" si="3"/>
        <v>1096.94</v>
      </c>
      <c r="O35" s="404">
        <f t="shared" si="4"/>
        <v>46.539999999999964</v>
      </c>
      <c r="P35" s="404">
        <f t="shared" si="5"/>
        <v>379.86999999999995</v>
      </c>
      <c r="Q35" s="404">
        <f t="shared" si="6"/>
        <v>426.40999999999991</v>
      </c>
    </row>
    <row r="36" spans="1:17" s="369" customFormat="1">
      <c r="A36" s="368">
        <v>24</v>
      </c>
      <c r="B36" s="379" t="s">
        <v>910</v>
      </c>
      <c r="C36" s="404">
        <v>619.70000000000005</v>
      </c>
      <c r="D36" s="439">
        <v>869.6</v>
      </c>
      <c r="E36" s="404">
        <f t="shared" si="0"/>
        <v>1489.3000000000002</v>
      </c>
      <c r="F36" s="403">
        <v>16.37</v>
      </c>
      <c r="G36" s="18">
        <v>0</v>
      </c>
      <c r="H36" s="404">
        <f t="shared" si="1"/>
        <v>16.37</v>
      </c>
      <c r="I36" s="439">
        <v>603.33000000000004</v>
      </c>
      <c r="J36" s="439">
        <v>869.6</v>
      </c>
      <c r="K36" s="404">
        <f t="shared" si="2"/>
        <v>1472.93</v>
      </c>
      <c r="L36" s="403">
        <v>579.79</v>
      </c>
      <c r="M36" s="439">
        <v>499.02</v>
      </c>
      <c r="N36" s="404">
        <f t="shared" si="3"/>
        <v>1078.81</v>
      </c>
      <c r="O36" s="404">
        <f t="shared" si="4"/>
        <v>39.910000000000082</v>
      </c>
      <c r="P36" s="404">
        <f t="shared" si="5"/>
        <v>370.58000000000004</v>
      </c>
      <c r="Q36" s="404">
        <f t="shared" si="6"/>
        <v>410.49000000000012</v>
      </c>
    </row>
    <row r="37" spans="1:17" s="369" customFormat="1">
      <c r="A37" s="368">
        <v>25</v>
      </c>
      <c r="B37" s="379" t="s">
        <v>911</v>
      </c>
      <c r="C37" s="404">
        <v>381.15</v>
      </c>
      <c r="D37" s="439">
        <v>534.85</v>
      </c>
      <c r="E37" s="404">
        <f t="shared" si="0"/>
        <v>916</v>
      </c>
      <c r="F37" s="403">
        <v>10.07</v>
      </c>
      <c r="G37" s="18">
        <v>0</v>
      </c>
      <c r="H37" s="404">
        <f t="shared" si="1"/>
        <v>10.07</v>
      </c>
      <c r="I37" s="439">
        <v>371.08</v>
      </c>
      <c r="J37" s="439">
        <v>534.85</v>
      </c>
      <c r="K37" s="404">
        <f t="shared" si="2"/>
        <v>905.93000000000006</v>
      </c>
      <c r="L37" s="403">
        <v>356.6</v>
      </c>
      <c r="M37" s="439">
        <v>306.92</v>
      </c>
      <c r="N37" s="404">
        <f t="shared" si="3"/>
        <v>663.52</v>
      </c>
      <c r="O37" s="404">
        <f t="shared" si="4"/>
        <v>24.549999999999955</v>
      </c>
      <c r="P37" s="404">
        <f t="shared" si="5"/>
        <v>227.93</v>
      </c>
      <c r="Q37" s="404">
        <f t="shared" si="6"/>
        <v>252.47999999999996</v>
      </c>
    </row>
    <row r="38" spans="1:17" s="369" customFormat="1">
      <c r="A38" s="368">
        <v>26</v>
      </c>
      <c r="B38" s="379" t="s">
        <v>912</v>
      </c>
      <c r="C38" s="404">
        <v>547.19000000000005</v>
      </c>
      <c r="D38" s="439">
        <v>764.89</v>
      </c>
      <c r="E38" s="404">
        <f t="shared" si="0"/>
        <v>1312.08</v>
      </c>
      <c r="F38" s="403">
        <v>16.34</v>
      </c>
      <c r="G38" s="18">
        <v>0</v>
      </c>
      <c r="H38" s="404">
        <f t="shared" si="1"/>
        <v>16.34</v>
      </c>
      <c r="I38" s="439">
        <v>530.85</v>
      </c>
      <c r="J38" s="439">
        <v>764.89</v>
      </c>
      <c r="K38" s="404">
        <f t="shared" si="2"/>
        <v>1295.74</v>
      </c>
      <c r="L38" s="403">
        <v>510.07</v>
      </c>
      <c r="M38" s="439">
        <v>439.05</v>
      </c>
      <c r="N38" s="404">
        <f t="shared" si="3"/>
        <v>949.12</v>
      </c>
      <c r="O38" s="404">
        <f t="shared" si="4"/>
        <v>37.120000000000061</v>
      </c>
      <c r="P38" s="404">
        <f t="shared" si="5"/>
        <v>325.83999999999997</v>
      </c>
      <c r="Q38" s="404">
        <f t="shared" si="6"/>
        <v>362.96000000000004</v>
      </c>
    </row>
    <row r="39" spans="1:17" s="369" customFormat="1">
      <c r="A39" s="368">
        <v>27</v>
      </c>
      <c r="B39" s="379" t="s">
        <v>913</v>
      </c>
      <c r="C39" s="404">
        <v>392.5</v>
      </c>
      <c r="D39" s="439">
        <v>547.48</v>
      </c>
      <c r="E39" s="404">
        <f t="shared" si="0"/>
        <v>939.98</v>
      </c>
      <c r="F39" s="403">
        <v>12.48</v>
      </c>
      <c r="G39" s="18">
        <v>0</v>
      </c>
      <c r="H39" s="404">
        <f t="shared" si="1"/>
        <v>12.48</v>
      </c>
      <c r="I39" s="439">
        <v>380.03</v>
      </c>
      <c r="J39" s="439">
        <v>547.48</v>
      </c>
      <c r="K39" s="404">
        <f t="shared" si="2"/>
        <v>927.51</v>
      </c>
      <c r="L39" s="403">
        <v>364.67</v>
      </c>
      <c r="M39" s="439">
        <v>313.89</v>
      </c>
      <c r="N39" s="404">
        <f t="shared" si="3"/>
        <v>678.56</v>
      </c>
      <c r="O39" s="404">
        <f t="shared" si="4"/>
        <v>27.839999999999975</v>
      </c>
      <c r="P39" s="404">
        <f t="shared" si="5"/>
        <v>233.59000000000003</v>
      </c>
      <c r="Q39" s="404">
        <f t="shared" si="6"/>
        <v>261.43</v>
      </c>
    </row>
    <row r="40" spans="1:17" s="369" customFormat="1">
      <c r="A40" s="368">
        <v>28</v>
      </c>
      <c r="B40" s="379" t="s">
        <v>914</v>
      </c>
      <c r="C40" s="404">
        <v>888.19</v>
      </c>
      <c r="D40" s="439">
        <v>1244.79</v>
      </c>
      <c r="E40" s="404">
        <f t="shared" si="0"/>
        <v>2132.98</v>
      </c>
      <c r="F40" s="403">
        <v>24.47</v>
      </c>
      <c r="G40" s="18">
        <v>0</v>
      </c>
      <c r="H40" s="404">
        <f t="shared" si="1"/>
        <v>24.47</v>
      </c>
      <c r="I40" s="439">
        <v>863.72</v>
      </c>
      <c r="J40" s="439">
        <v>1244.79</v>
      </c>
      <c r="K40" s="404">
        <f t="shared" si="2"/>
        <v>2108.5100000000002</v>
      </c>
      <c r="L40" s="403">
        <v>830.39</v>
      </c>
      <c r="M40" s="439">
        <v>714.73</v>
      </c>
      <c r="N40" s="404">
        <f t="shared" si="3"/>
        <v>1545.12</v>
      </c>
      <c r="O40" s="404">
        <f t="shared" si="4"/>
        <v>57.800000000000068</v>
      </c>
      <c r="P40" s="404">
        <f t="shared" si="5"/>
        <v>530.05999999999995</v>
      </c>
      <c r="Q40" s="404">
        <f t="shared" si="6"/>
        <v>587.86</v>
      </c>
    </row>
    <row r="41" spans="1:17" s="369" customFormat="1">
      <c r="A41" s="368">
        <v>29</v>
      </c>
      <c r="B41" s="379" t="s">
        <v>915</v>
      </c>
      <c r="C41" s="404">
        <v>413.97</v>
      </c>
      <c r="D41" s="439">
        <v>578.02</v>
      </c>
      <c r="E41" s="404">
        <f t="shared" si="0"/>
        <v>991.99</v>
      </c>
      <c r="F41" s="403">
        <v>12.78</v>
      </c>
      <c r="G41" s="18">
        <v>0</v>
      </c>
      <c r="H41" s="404">
        <f t="shared" si="1"/>
        <v>12.78</v>
      </c>
      <c r="I41" s="439">
        <v>401.19</v>
      </c>
      <c r="J41" s="439">
        <v>578.02</v>
      </c>
      <c r="K41" s="404">
        <f t="shared" si="2"/>
        <v>979.21</v>
      </c>
      <c r="L41" s="403">
        <v>385.28</v>
      </c>
      <c r="M41" s="439">
        <v>331.64</v>
      </c>
      <c r="N41" s="404">
        <f t="shared" si="3"/>
        <v>716.92</v>
      </c>
      <c r="O41" s="404">
        <f t="shared" si="4"/>
        <v>28.689999999999998</v>
      </c>
      <c r="P41" s="404">
        <f t="shared" si="5"/>
        <v>246.38</v>
      </c>
      <c r="Q41" s="404">
        <f t="shared" si="6"/>
        <v>275.07</v>
      </c>
    </row>
    <row r="42" spans="1:17" s="369" customFormat="1">
      <c r="A42" s="368">
        <v>30</v>
      </c>
      <c r="B42" s="379" t="s">
        <v>916</v>
      </c>
      <c r="C42" s="404">
        <v>1185.29</v>
      </c>
      <c r="D42" s="439">
        <v>1655.74</v>
      </c>
      <c r="E42" s="404">
        <f t="shared" si="0"/>
        <v>2841.0299999999997</v>
      </c>
      <c r="F42" s="403">
        <v>36.119999999999997</v>
      </c>
      <c r="G42" s="18">
        <v>0</v>
      </c>
      <c r="H42" s="404">
        <f t="shared" si="1"/>
        <v>36.119999999999997</v>
      </c>
      <c r="I42" s="439">
        <v>1149.18</v>
      </c>
      <c r="J42" s="439">
        <v>1655.74</v>
      </c>
      <c r="K42" s="404">
        <f t="shared" si="2"/>
        <v>2804.92</v>
      </c>
      <c r="L42" s="403">
        <v>1103.8800000000001</v>
      </c>
      <c r="M42" s="439">
        <v>950.17</v>
      </c>
      <c r="N42" s="404">
        <f t="shared" si="3"/>
        <v>2054.0500000000002</v>
      </c>
      <c r="O42" s="404">
        <f t="shared" si="4"/>
        <v>81.419999999999845</v>
      </c>
      <c r="P42" s="404">
        <f t="shared" si="5"/>
        <v>705.57</v>
      </c>
      <c r="Q42" s="404">
        <f t="shared" si="6"/>
        <v>786.9899999999999</v>
      </c>
    </row>
    <row r="43" spans="1:17">
      <c r="A43" s="368">
        <v>31</v>
      </c>
      <c r="B43" s="379" t="s">
        <v>917</v>
      </c>
      <c r="C43" s="404">
        <v>1294.22</v>
      </c>
      <c r="D43" s="439">
        <v>1816.14</v>
      </c>
      <c r="E43" s="404">
        <f t="shared" si="0"/>
        <v>3110.36</v>
      </c>
      <c r="F43" s="403">
        <v>34.19</v>
      </c>
      <c r="G43" s="18">
        <v>0</v>
      </c>
      <c r="H43" s="404">
        <f t="shared" si="1"/>
        <v>34.19</v>
      </c>
      <c r="I43" s="439">
        <v>1260.02</v>
      </c>
      <c r="J43" s="439">
        <v>1816.12</v>
      </c>
      <c r="K43" s="404">
        <f t="shared" si="2"/>
        <v>3076.14</v>
      </c>
      <c r="L43" s="403">
        <v>1210.8699999999999</v>
      </c>
      <c r="M43" s="439">
        <v>1042.18</v>
      </c>
      <c r="N43" s="404">
        <f t="shared" si="3"/>
        <v>2253.0500000000002</v>
      </c>
      <c r="O43" s="404">
        <f t="shared" si="4"/>
        <v>83.340000000000146</v>
      </c>
      <c r="P43" s="404">
        <f t="shared" si="5"/>
        <v>773.93999999999983</v>
      </c>
      <c r="Q43" s="404">
        <f t="shared" si="6"/>
        <v>857.28</v>
      </c>
    </row>
    <row r="44" spans="1:17">
      <c r="A44" s="368">
        <v>32</v>
      </c>
      <c r="B44" s="379" t="s">
        <v>918</v>
      </c>
      <c r="C44" s="404">
        <v>427.58</v>
      </c>
      <c r="D44" s="439">
        <v>595.63</v>
      </c>
      <c r="E44" s="404">
        <f t="shared" si="0"/>
        <v>1023.21</v>
      </c>
      <c r="F44" s="403">
        <v>14.09</v>
      </c>
      <c r="G44" s="18">
        <v>0</v>
      </c>
      <c r="H44" s="404">
        <f t="shared" si="1"/>
        <v>14.09</v>
      </c>
      <c r="I44" s="439">
        <v>413.5</v>
      </c>
      <c r="J44" s="439">
        <v>595.63</v>
      </c>
      <c r="K44" s="404">
        <f t="shared" si="2"/>
        <v>1009.13</v>
      </c>
      <c r="L44" s="403">
        <v>396.94</v>
      </c>
      <c r="M44" s="439">
        <v>341.67</v>
      </c>
      <c r="N44" s="404">
        <f t="shared" si="3"/>
        <v>738.61</v>
      </c>
      <c r="O44" s="404">
        <f t="shared" si="4"/>
        <v>30.649999999999977</v>
      </c>
      <c r="P44" s="404">
        <f t="shared" si="5"/>
        <v>253.95999999999998</v>
      </c>
      <c r="Q44" s="404">
        <f t="shared" si="6"/>
        <v>284.60999999999996</v>
      </c>
    </row>
    <row r="45" spans="1:17" s="14" customFormat="1">
      <c r="A45" s="551"/>
      <c r="B45" s="380" t="s">
        <v>86</v>
      </c>
      <c r="C45" s="409">
        <f>SUM(C13:C44)</f>
        <v>17304.860000000004</v>
      </c>
      <c r="D45" s="526">
        <f>SUM(D13:D44)</f>
        <v>24228.719999999998</v>
      </c>
      <c r="E45" s="409">
        <f t="shared" si="0"/>
        <v>41533.58</v>
      </c>
      <c r="F45" s="409">
        <f>SUM(F13:F44)</f>
        <v>491.92999999999995</v>
      </c>
      <c r="G45" s="28">
        <v>0</v>
      </c>
      <c r="H45" s="409">
        <f t="shared" si="1"/>
        <v>491.92999999999995</v>
      </c>
      <c r="I45" s="526">
        <f>SUM(I13:I44)</f>
        <v>16812.93</v>
      </c>
      <c r="J45" s="526">
        <f>SUM(J13:J44)</f>
        <v>24228.719999999998</v>
      </c>
      <c r="K45" s="409">
        <f t="shared" si="2"/>
        <v>41041.649999999994</v>
      </c>
      <c r="L45" s="409">
        <f>SUM(L13:L44)</f>
        <v>16152.550000000001</v>
      </c>
      <c r="M45" s="526">
        <f>SUM(M13:M44)</f>
        <v>13902.839999999998</v>
      </c>
      <c r="N45" s="409">
        <f t="shared" si="3"/>
        <v>30055.39</v>
      </c>
      <c r="O45" s="409">
        <f t="shared" si="4"/>
        <v>1152.3099999999995</v>
      </c>
      <c r="P45" s="409">
        <f t="shared" si="5"/>
        <v>10325.879999999999</v>
      </c>
      <c r="Q45" s="409">
        <f t="shared" si="6"/>
        <v>11478.189999999999</v>
      </c>
    </row>
    <row r="46" spans="1:17">
      <c r="A46" s="11"/>
      <c r="B46" s="29"/>
      <c r="C46" s="527"/>
      <c r="D46" s="29"/>
      <c r="E46" s="21"/>
      <c r="F46" s="528">
        <f>F45+T7_CC_PY_Utlsn!F46</f>
        <v>703.44999999999993</v>
      </c>
      <c r="G46" s="21"/>
      <c r="H46" s="21"/>
      <c r="I46" s="528"/>
      <c r="J46" s="21"/>
      <c r="K46" s="21"/>
      <c r="L46" s="21"/>
      <c r="M46" s="21"/>
      <c r="N46" s="21"/>
      <c r="O46" s="21"/>
      <c r="P46" s="21"/>
      <c r="Q46" s="21"/>
    </row>
    <row r="47" spans="1:17" ht="14.25" customHeight="1">
      <c r="A47" s="804" t="s">
        <v>658</v>
      </c>
      <c r="B47" s="804"/>
      <c r="C47" s="804"/>
      <c r="D47" s="804"/>
      <c r="E47" s="804"/>
      <c r="F47" s="804"/>
      <c r="G47" s="804"/>
      <c r="H47" s="804"/>
      <c r="I47" s="804"/>
      <c r="J47" s="804"/>
      <c r="K47" s="804"/>
      <c r="L47" s="804"/>
      <c r="M47" s="804"/>
      <c r="N47" s="804"/>
      <c r="O47" s="804"/>
      <c r="P47" s="804"/>
      <c r="Q47" s="804"/>
    </row>
    <row r="48" spans="1:17" ht="15.75" customHeight="1">
      <c r="A48" s="33"/>
      <c r="B48" s="40"/>
      <c r="C48" s="40"/>
      <c r="D48" s="40"/>
      <c r="E48" s="40"/>
      <c r="F48" s="40"/>
      <c r="G48" s="40"/>
      <c r="H48" s="40"/>
      <c r="I48" s="40"/>
      <c r="J48" s="40"/>
      <c r="K48" s="40"/>
      <c r="L48" s="40"/>
      <c r="M48" s="40"/>
      <c r="N48" s="40"/>
      <c r="O48" s="40"/>
      <c r="P48" s="40"/>
      <c r="Q48" s="40"/>
    </row>
    <row r="49" spans="1:17" ht="15.75" customHeight="1">
      <c r="A49" s="14" t="s">
        <v>12</v>
      </c>
      <c r="B49" s="14"/>
      <c r="C49" s="14"/>
      <c r="D49" s="14"/>
      <c r="E49" s="14"/>
      <c r="F49" s="14"/>
      <c r="G49" s="14"/>
      <c r="H49" s="14"/>
      <c r="I49" s="138"/>
      <c r="J49" s="138"/>
      <c r="K49" s="138"/>
      <c r="L49" s="138"/>
      <c r="M49" s="272"/>
      <c r="N49" s="138"/>
      <c r="O49" s="138"/>
      <c r="P49" s="138"/>
      <c r="Q49" s="435"/>
    </row>
    <row r="50" spans="1:17" ht="12.75" customHeight="1">
      <c r="A50" s="435"/>
      <c r="B50" s="435"/>
      <c r="C50" s="435"/>
      <c r="D50" s="435"/>
      <c r="E50" s="435"/>
      <c r="F50" s="435"/>
      <c r="G50" s="435"/>
      <c r="H50" s="435"/>
      <c r="I50" s="14"/>
      <c r="J50" s="14"/>
      <c r="K50" s="14"/>
      <c r="L50" s="623" t="s">
        <v>1079</v>
      </c>
      <c r="M50" s="623"/>
      <c r="N50" s="623"/>
      <c r="O50" s="623"/>
      <c r="P50" s="623"/>
      <c r="Q50" s="435"/>
    </row>
    <row r="51" spans="1:17" ht="12.75" customHeight="1">
      <c r="A51" s="435"/>
      <c r="B51" s="435"/>
      <c r="C51" s="435"/>
      <c r="D51" s="435"/>
      <c r="E51" s="435"/>
      <c r="F51" s="435"/>
      <c r="G51" s="435"/>
      <c r="H51" s="435"/>
      <c r="I51" s="578"/>
      <c r="J51" s="578"/>
      <c r="K51" s="578"/>
      <c r="L51" s="675" t="s">
        <v>1058</v>
      </c>
      <c r="M51" s="675"/>
      <c r="N51" s="675"/>
      <c r="O51" s="675"/>
      <c r="P51" s="675"/>
      <c r="Q51" s="435"/>
    </row>
    <row r="52" spans="1:17">
      <c r="A52" s="14"/>
      <c r="B52" s="14"/>
      <c r="C52" s="14"/>
      <c r="D52" s="14"/>
      <c r="E52" s="14"/>
      <c r="F52" s="14"/>
      <c r="G52" s="14"/>
      <c r="H52" s="14"/>
      <c r="I52" s="435"/>
      <c r="J52" s="435"/>
      <c r="K52" s="435"/>
      <c r="L52" s="435"/>
      <c r="M52" s="435"/>
      <c r="N52" s="435"/>
      <c r="O52" s="578"/>
      <c r="P52" s="578"/>
      <c r="Q52" s="34"/>
    </row>
    <row r="53" spans="1:17" ht="15" customHeight="1">
      <c r="A53" s="578"/>
      <c r="B53" s="578"/>
      <c r="C53" s="578"/>
      <c r="D53" s="578"/>
      <c r="E53" s="578"/>
      <c r="F53" s="578"/>
      <c r="G53" s="578"/>
      <c r="H53" s="578"/>
      <c r="I53" s="624" t="s">
        <v>1081</v>
      </c>
      <c r="J53" s="624"/>
      <c r="K53" s="435"/>
      <c r="L53" s="435"/>
      <c r="M53" s="435"/>
      <c r="N53" s="435"/>
      <c r="O53" s="435"/>
      <c r="P53" s="435"/>
      <c r="Q53" s="517"/>
    </row>
    <row r="54" spans="1:17">
      <c r="A54" s="578"/>
      <c r="B54" s="578"/>
      <c r="C54" s="578"/>
      <c r="D54" s="578"/>
      <c r="E54" s="578"/>
      <c r="F54" s="578"/>
      <c r="G54" s="578"/>
      <c r="H54" s="578"/>
      <c r="I54" s="14"/>
      <c r="J54" s="14"/>
      <c r="K54" s="34"/>
      <c r="L54" s="623" t="s">
        <v>1080</v>
      </c>
      <c r="M54" s="623"/>
      <c r="N54" s="623"/>
      <c r="O54" s="623"/>
      <c r="P54" s="623"/>
      <c r="Q54" s="578"/>
    </row>
    <row r="55" spans="1:17" ht="15">
      <c r="A55" s="578"/>
      <c r="B55" s="578"/>
      <c r="C55" s="578"/>
      <c r="D55" s="578"/>
      <c r="E55" s="578"/>
      <c r="F55" s="578"/>
      <c r="G55" s="578"/>
      <c r="H55" s="578"/>
      <c r="I55" s="578"/>
      <c r="J55" s="578"/>
      <c r="K55" s="578"/>
      <c r="L55" s="517"/>
      <c r="M55" s="517"/>
      <c r="N55" s="517"/>
      <c r="O55" s="578"/>
      <c r="P55" s="578"/>
      <c r="Q55" s="578"/>
    </row>
    <row r="56" spans="1:17">
      <c r="A56" s="578"/>
      <c r="B56" s="578"/>
      <c r="C56" s="578"/>
      <c r="D56" s="578"/>
      <c r="E56" s="578"/>
      <c r="F56" s="578"/>
      <c r="G56" s="578"/>
      <c r="H56" s="578"/>
      <c r="I56" s="578"/>
      <c r="J56" s="578"/>
      <c r="K56" s="578"/>
      <c r="L56" s="578"/>
      <c r="M56" s="578"/>
      <c r="N56" s="578"/>
      <c r="O56" s="578"/>
      <c r="P56" s="578"/>
      <c r="Q56" s="578"/>
    </row>
  </sheetData>
  <mergeCells count="18">
    <mergeCell ref="P1:Q1"/>
    <mergeCell ref="A2:Q2"/>
    <mergeCell ref="A3:Q3"/>
    <mergeCell ref="N9:Q9"/>
    <mergeCell ref="D6:O6"/>
    <mergeCell ref="A8:B8"/>
    <mergeCell ref="L54:P54"/>
    <mergeCell ref="I10:K10"/>
    <mergeCell ref="L10:N10"/>
    <mergeCell ref="O10:Q10"/>
    <mergeCell ref="A47:Q47"/>
    <mergeCell ref="A10:A11"/>
    <mergeCell ref="B10:B11"/>
    <mergeCell ref="C10:E10"/>
    <mergeCell ref="F10:H10"/>
    <mergeCell ref="L50:P50"/>
    <mergeCell ref="L51:P51"/>
    <mergeCell ref="I53:J53"/>
  </mergeCells>
  <phoneticPr fontId="0" type="noConversion"/>
  <printOptions horizontalCentered="1"/>
  <pageMargins left="0.70866141732283472" right="0.70866141732283472" top="0.23622047244094491" bottom="0" header="0.31496062992125984" footer="0.31496062992125984"/>
  <pageSetup paperSize="9" scale="76"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V57"/>
  <sheetViews>
    <sheetView zoomScaleSheetLayoutView="77" workbookViewId="0">
      <selection activeCell="D14" sqref="D14:D46"/>
    </sheetView>
  </sheetViews>
  <sheetFormatPr defaultRowHeight="12.75"/>
  <cols>
    <col min="1" max="1" width="5.5703125" style="428" customWidth="1"/>
    <col min="2" max="2" width="15.5703125" style="428" customWidth="1"/>
    <col min="3" max="3" width="12" style="428" customWidth="1"/>
    <col min="4" max="4" width="9.85546875" style="428" customWidth="1"/>
    <col min="5" max="5" width="8.28515625" style="428" customWidth="1"/>
    <col min="6" max="6" width="8" style="428" customWidth="1"/>
    <col min="7" max="7" width="8.42578125" style="428" customWidth="1"/>
    <col min="8" max="8" width="8.140625" style="428" customWidth="1"/>
    <col min="9" max="9" width="7" style="428" customWidth="1"/>
    <col min="10" max="10" width="7.28515625" style="428" customWidth="1"/>
    <col min="11" max="11" width="8.5703125" style="428" customWidth="1"/>
    <col min="12" max="12" width="8.42578125" style="428" customWidth="1"/>
    <col min="13" max="13" width="8" style="428" customWidth="1"/>
    <col min="14" max="14" width="9.140625" style="428"/>
    <col min="15" max="15" width="8.85546875" style="428" customWidth="1"/>
    <col min="16" max="16" width="8.140625" style="428" customWidth="1"/>
    <col min="17" max="17" width="8.42578125" style="428" customWidth="1"/>
    <col min="18" max="19" width="7.85546875" style="428" customWidth="1"/>
    <col min="20" max="20" width="10.42578125" style="428" customWidth="1"/>
    <col min="21" max="21" width="11.140625" style="428" customWidth="1"/>
    <col min="22" max="22" width="11.85546875" style="428" customWidth="1"/>
    <col min="23" max="16384" width="9.140625" style="428"/>
  </cols>
  <sheetData>
    <row r="1" spans="1:22">
      <c r="Q1" s="662" t="s">
        <v>62</v>
      </c>
      <c r="R1" s="662"/>
      <c r="S1" s="662"/>
      <c r="T1" s="662"/>
      <c r="U1" s="662"/>
      <c r="V1" s="662"/>
    </row>
    <row r="3" spans="1:22">
      <c r="A3" s="800" t="s">
        <v>0</v>
      </c>
      <c r="B3" s="800"/>
      <c r="C3" s="800"/>
      <c r="D3" s="800"/>
      <c r="E3" s="800"/>
      <c r="F3" s="800"/>
      <c r="G3" s="800"/>
      <c r="H3" s="800"/>
      <c r="I3" s="800"/>
      <c r="J3" s="800"/>
      <c r="K3" s="800"/>
      <c r="L3" s="800"/>
      <c r="M3" s="800"/>
      <c r="N3" s="800"/>
      <c r="O3" s="800"/>
      <c r="P3" s="800"/>
      <c r="Q3" s="800"/>
    </row>
    <row r="4" spans="1:22">
      <c r="A4" s="813" t="s">
        <v>734</v>
      </c>
      <c r="B4" s="813"/>
      <c r="C4" s="813"/>
      <c r="D4" s="813"/>
      <c r="E4" s="813"/>
      <c r="F4" s="813"/>
      <c r="G4" s="813"/>
      <c r="H4" s="813"/>
      <c r="I4" s="813"/>
      <c r="J4" s="813"/>
      <c r="K4" s="813"/>
      <c r="L4" s="813"/>
      <c r="M4" s="813"/>
      <c r="N4" s="813"/>
      <c r="O4" s="813"/>
      <c r="P4" s="813"/>
      <c r="Q4" s="34"/>
    </row>
    <row r="5" spans="1:22">
      <c r="A5" s="666" t="s">
        <v>923</v>
      </c>
      <c r="B5" s="666"/>
      <c r="C5" s="666"/>
      <c r="D5" s="666"/>
      <c r="E5" s="666"/>
      <c r="F5" s="666"/>
      <c r="G5" s="666"/>
      <c r="H5" s="666"/>
      <c r="I5" s="666"/>
      <c r="J5" s="666"/>
      <c r="K5" s="666"/>
      <c r="L5" s="666"/>
      <c r="M5" s="666"/>
      <c r="N5" s="666"/>
      <c r="O5" s="666"/>
      <c r="P5" s="666"/>
      <c r="Q5" s="666"/>
    </row>
    <row r="6" spans="1:22">
      <c r="A6" s="34"/>
      <c r="B6" s="34"/>
      <c r="C6" s="157"/>
      <c r="D6" s="34"/>
      <c r="E6" s="34"/>
      <c r="F6" s="34"/>
      <c r="G6" s="34"/>
      <c r="H6" s="34"/>
      <c r="I6" s="34"/>
      <c r="J6" s="34"/>
      <c r="K6" s="34"/>
      <c r="L6" s="34"/>
      <c r="M6" s="34"/>
      <c r="N6" s="34"/>
      <c r="O6" s="34"/>
      <c r="P6" s="34"/>
      <c r="Q6" s="34"/>
      <c r="U6" s="34"/>
    </row>
    <row r="8" spans="1:22">
      <c r="A8" s="812" t="s">
        <v>805</v>
      </c>
      <c r="B8" s="812"/>
      <c r="C8" s="812"/>
      <c r="D8" s="812"/>
      <c r="E8" s="812"/>
      <c r="F8" s="812"/>
      <c r="G8" s="812"/>
      <c r="H8" s="812"/>
      <c r="I8" s="812"/>
      <c r="J8" s="812"/>
      <c r="K8" s="812"/>
      <c r="L8" s="812"/>
      <c r="M8" s="812"/>
      <c r="N8" s="812"/>
      <c r="O8" s="812"/>
      <c r="P8" s="812"/>
      <c r="Q8" s="812"/>
      <c r="R8" s="812"/>
      <c r="S8" s="812"/>
    </row>
    <row r="9" spans="1:22">
      <c r="A9" s="442"/>
      <c r="B9" s="426"/>
      <c r="C9" s="426"/>
      <c r="D9" s="426"/>
      <c r="E9" s="426"/>
      <c r="F9" s="426"/>
      <c r="G9" s="426"/>
      <c r="H9" s="426"/>
      <c r="I9" s="426"/>
      <c r="J9" s="426"/>
      <c r="K9" s="426"/>
      <c r="L9" s="426"/>
      <c r="M9" s="426"/>
      <c r="N9" s="426"/>
      <c r="O9" s="426"/>
      <c r="Q9" s="34"/>
      <c r="R9" s="34"/>
      <c r="S9" s="34"/>
      <c r="U9" s="811" t="s">
        <v>214</v>
      </c>
      <c r="V9" s="811"/>
    </row>
    <row r="10" spans="1:22">
      <c r="P10" s="739" t="s">
        <v>1070</v>
      </c>
      <c r="Q10" s="739"/>
      <c r="R10" s="739"/>
      <c r="S10" s="739"/>
      <c r="T10" s="739"/>
      <c r="U10" s="739"/>
      <c r="V10" s="739"/>
    </row>
    <row r="11" spans="1:22" ht="28.5" customHeight="1">
      <c r="A11" s="823" t="s">
        <v>21</v>
      </c>
      <c r="B11" s="764" t="s">
        <v>194</v>
      </c>
      <c r="C11" s="764" t="s">
        <v>362</v>
      </c>
      <c r="D11" s="764" t="s">
        <v>466</v>
      </c>
      <c r="E11" s="667" t="s">
        <v>844</v>
      </c>
      <c r="F11" s="667"/>
      <c r="G11" s="667"/>
      <c r="H11" s="614" t="s">
        <v>816</v>
      </c>
      <c r="I11" s="615"/>
      <c r="J11" s="616"/>
      <c r="K11" s="801" t="s">
        <v>364</v>
      </c>
      <c r="L11" s="802"/>
      <c r="M11" s="803"/>
      <c r="N11" s="808" t="s">
        <v>149</v>
      </c>
      <c r="O11" s="809"/>
      <c r="P11" s="810"/>
      <c r="Q11" s="613" t="s">
        <v>845</v>
      </c>
      <c r="R11" s="613"/>
      <c r="S11" s="613"/>
      <c r="T11" s="764" t="s">
        <v>236</v>
      </c>
      <c r="U11" s="764" t="s">
        <v>416</v>
      </c>
      <c r="V11" s="764" t="s">
        <v>365</v>
      </c>
    </row>
    <row r="12" spans="1:22" ht="40.5" customHeight="1">
      <c r="A12" s="824"/>
      <c r="B12" s="765"/>
      <c r="C12" s="765"/>
      <c r="D12" s="765"/>
      <c r="E12" s="425" t="s">
        <v>169</v>
      </c>
      <c r="F12" s="425" t="s">
        <v>195</v>
      </c>
      <c r="G12" s="425" t="s">
        <v>16</v>
      </c>
      <c r="H12" s="425" t="s">
        <v>169</v>
      </c>
      <c r="I12" s="425" t="s">
        <v>195</v>
      </c>
      <c r="J12" s="425" t="s">
        <v>16</v>
      </c>
      <c r="K12" s="425" t="s">
        <v>169</v>
      </c>
      <c r="L12" s="425" t="s">
        <v>195</v>
      </c>
      <c r="M12" s="425" t="s">
        <v>16</v>
      </c>
      <c r="N12" s="425" t="s">
        <v>169</v>
      </c>
      <c r="O12" s="425" t="s">
        <v>195</v>
      </c>
      <c r="P12" s="425" t="s">
        <v>16</v>
      </c>
      <c r="Q12" s="425" t="s">
        <v>224</v>
      </c>
      <c r="R12" s="425" t="s">
        <v>206</v>
      </c>
      <c r="S12" s="425" t="s">
        <v>207</v>
      </c>
      <c r="T12" s="765"/>
      <c r="U12" s="765"/>
      <c r="V12" s="765"/>
    </row>
    <row r="13" spans="1:22">
      <c r="A13" s="156">
        <v>1</v>
      </c>
      <c r="B13" s="103">
        <v>2</v>
      </c>
      <c r="C13" s="427">
        <v>3</v>
      </c>
      <c r="D13" s="103">
        <v>4</v>
      </c>
      <c r="E13" s="103">
        <v>5</v>
      </c>
      <c r="F13" s="427">
        <v>6</v>
      </c>
      <c r="G13" s="103">
        <v>7</v>
      </c>
      <c r="H13" s="103">
        <v>8</v>
      </c>
      <c r="I13" s="427">
        <v>9</v>
      </c>
      <c r="J13" s="103">
        <v>10</v>
      </c>
      <c r="K13" s="103">
        <v>11</v>
      </c>
      <c r="L13" s="427">
        <v>12</v>
      </c>
      <c r="M13" s="103">
        <v>13</v>
      </c>
      <c r="N13" s="103">
        <v>14</v>
      </c>
      <c r="O13" s="427">
        <v>15</v>
      </c>
      <c r="P13" s="103">
        <v>16</v>
      </c>
      <c r="Q13" s="103">
        <v>17</v>
      </c>
      <c r="R13" s="427">
        <v>18</v>
      </c>
      <c r="S13" s="103">
        <v>19</v>
      </c>
      <c r="T13" s="103">
        <v>20</v>
      </c>
      <c r="U13" s="427">
        <v>21</v>
      </c>
      <c r="V13" s="103">
        <v>22</v>
      </c>
    </row>
    <row r="14" spans="1:22">
      <c r="A14" s="427">
        <v>1</v>
      </c>
      <c r="B14" s="379" t="s">
        <v>887</v>
      </c>
      <c r="C14" s="18">
        <v>947</v>
      </c>
      <c r="D14" s="18">
        <v>947</v>
      </c>
      <c r="E14" s="404">
        <f>D14*10*600/100000</f>
        <v>56.82</v>
      </c>
      <c r="F14" s="404">
        <v>45.456000000000003</v>
      </c>
      <c r="G14" s="404">
        <v>102.27600000000001</v>
      </c>
      <c r="H14" s="18">
        <v>0</v>
      </c>
      <c r="I14" s="18">
        <v>0</v>
      </c>
      <c r="J14" s="18">
        <v>0</v>
      </c>
      <c r="K14" s="404">
        <v>56.82</v>
      </c>
      <c r="L14" s="404">
        <v>45.456000000000003</v>
      </c>
      <c r="M14" s="404">
        <v>102.27600000000001</v>
      </c>
      <c r="N14" s="404">
        <f>D14*600*10/100000</f>
        <v>56.82</v>
      </c>
      <c r="O14" s="404">
        <f>D14*400*12/100000</f>
        <v>45.456000000000003</v>
      </c>
      <c r="P14" s="404">
        <f>SUM(N14:O14)</f>
        <v>102.27600000000001</v>
      </c>
      <c r="Q14" s="404">
        <f>K14-N14</f>
        <v>0</v>
      </c>
      <c r="R14" s="404">
        <f>L14-O14</f>
        <v>0</v>
      </c>
      <c r="S14" s="404">
        <f>SUM(Q14:R14)</f>
        <v>0</v>
      </c>
      <c r="T14" s="814" t="s">
        <v>955</v>
      </c>
      <c r="U14" s="815"/>
      <c r="V14" s="816"/>
    </row>
    <row r="15" spans="1:22">
      <c r="A15" s="427">
        <v>2</v>
      </c>
      <c r="B15" s="379" t="s">
        <v>888</v>
      </c>
      <c r="C15" s="18">
        <v>712</v>
      </c>
      <c r="D15" s="18">
        <v>712</v>
      </c>
      <c r="E15" s="404">
        <f t="shared" ref="E15:E46" si="0">D15*10*600/100000</f>
        <v>42.72</v>
      </c>
      <c r="F15" s="404">
        <v>34.176000000000002</v>
      </c>
      <c r="G15" s="404">
        <v>76.896000000000001</v>
      </c>
      <c r="H15" s="18">
        <v>0</v>
      </c>
      <c r="I15" s="18">
        <v>0</v>
      </c>
      <c r="J15" s="18">
        <v>0</v>
      </c>
      <c r="K15" s="404">
        <v>42.72</v>
      </c>
      <c r="L15" s="404">
        <v>34.176000000000002</v>
      </c>
      <c r="M15" s="404">
        <v>76.896000000000001</v>
      </c>
      <c r="N15" s="404">
        <f t="shared" ref="N15:N46" si="1">D15*600*10/100000</f>
        <v>42.72</v>
      </c>
      <c r="O15" s="404">
        <f t="shared" ref="O15:O46" si="2">D15*400*12/100000</f>
        <v>34.176000000000002</v>
      </c>
      <c r="P15" s="404">
        <f t="shared" ref="P15:P46" si="3">SUM(N15:O15)</f>
        <v>76.896000000000001</v>
      </c>
      <c r="Q15" s="404">
        <f t="shared" ref="Q15:Q46" si="4">K15-N15</f>
        <v>0</v>
      </c>
      <c r="R15" s="404">
        <f t="shared" ref="R15:R46" si="5">L15-O15</f>
        <v>0</v>
      </c>
      <c r="S15" s="404">
        <f t="shared" ref="S15:S46" si="6">SUM(Q15:R15)</f>
        <v>0</v>
      </c>
      <c r="T15" s="817"/>
      <c r="U15" s="818"/>
      <c r="V15" s="819"/>
    </row>
    <row r="16" spans="1:22" ht="13.5" customHeight="1">
      <c r="A16" s="427">
        <v>3</v>
      </c>
      <c r="B16" s="379" t="s">
        <v>889</v>
      </c>
      <c r="C16" s="18">
        <v>2380</v>
      </c>
      <c r="D16" s="18">
        <v>2380</v>
      </c>
      <c r="E16" s="404">
        <f t="shared" si="0"/>
        <v>142.80000000000001</v>
      </c>
      <c r="F16" s="404">
        <v>114.24</v>
      </c>
      <c r="G16" s="404">
        <v>257.04000000000002</v>
      </c>
      <c r="H16" s="18">
        <v>0</v>
      </c>
      <c r="I16" s="18">
        <v>0</v>
      </c>
      <c r="J16" s="18">
        <v>0</v>
      </c>
      <c r="K16" s="404">
        <v>142.80000000000001</v>
      </c>
      <c r="L16" s="404">
        <v>114.24</v>
      </c>
      <c r="M16" s="404">
        <v>257.04000000000002</v>
      </c>
      <c r="N16" s="404">
        <f t="shared" si="1"/>
        <v>142.80000000000001</v>
      </c>
      <c r="O16" s="404">
        <f t="shared" si="2"/>
        <v>114.24</v>
      </c>
      <c r="P16" s="404">
        <f t="shared" si="3"/>
        <v>257.04000000000002</v>
      </c>
      <c r="Q16" s="404">
        <f t="shared" si="4"/>
        <v>0</v>
      </c>
      <c r="R16" s="404">
        <f t="shared" si="5"/>
        <v>0</v>
      </c>
      <c r="S16" s="404">
        <f t="shared" si="6"/>
        <v>0</v>
      </c>
      <c r="T16" s="817"/>
      <c r="U16" s="818"/>
      <c r="V16" s="819"/>
    </row>
    <row r="17" spans="1:22">
      <c r="A17" s="427">
        <v>4</v>
      </c>
      <c r="B17" s="379" t="s">
        <v>890</v>
      </c>
      <c r="C17" s="18">
        <v>2946</v>
      </c>
      <c r="D17" s="18">
        <v>2946</v>
      </c>
      <c r="E17" s="404">
        <f t="shared" si="0"/>
        <v>176.76</v>
      </c>
      <c r="F17" s="404">
        <v>141.40799999999999</v>
      </c>
      <c r="G17" s="404">
        <v>318.16800000000001</v>
      </c>
      <c r="H17" s="18">
        <v>0</v>
      </c>
      <c r="I17" s="18">
        <v>0</v>
      </c>
      <c r="J17" s="18">
        <v>0</v>
      </c>
      <c r="K17" s="404">
        <v>176.76</v>
      </c>
      <c r="L17" s="404">
        <v>141.40799999999999</v>
      </c>
      <c r="M17" s="404">
        <v>318.16800000000001</v>
      </c>
      <c r="N17" s="404">
        <f t="shared" si="1"/>
        <v>176.76</v>
      </c>
      <c r="O17" s="404">
        <f t="shared" si="2"/>
        <v>141.40799999999999</v>
      </c>
      <c r="P17" s="404">
        <f t="shared" si="3"/>
        <v>318.16800000000001</v>
      </c>
      <c r="Q17" s="404">
        <f t="shared" si="4"/>
        <v>0</v>
      </c>
      <c r="R17" s="404">
        <f t="shared" si="5"/>
        <v>0</v>
      </c>
      <c r="S17" s="404">
        <f t="shared" si="6"/>
        <v>0</v>
      </c>
      <c r="T17" s="817"/>
      <c r="U17" s="818"/>
      <c r="V17" s="819"/>
    </row>
    <row r="18" spans="1:22">
      <c r="A18" s="427">
        <v>5</v>
      </c>
      <c r="B18" s="379" t="s">
        <v>891</v>
      </c>
      <c r="C18" s="18">
        <v>2549</v>
      </c>
      <c r="D18" s="18">
        <v>2549</v>
      </c>
      <c r="E18" s="404">
        <f t="shared" si="0"/>
        <v>152.94</v>
      </c>
      <c r="F18" s="404">
        <v>122.352</v>
      </c>
      <c r="G18" s="404">
        <v>275.29200000000003</v>
      </c>
      <c r="H18" s="18">
        <v>0</v>
      </c>
      <c r="I18" s="18">
        <v>0</v>
      </c>
      <c r="J18" s="18">
        <v>0</v>
      </c>
      <c r="K18" s="404">
        <v>152.94</v>
      </c>
      <c r="L18" s="404">
        <v>122.352</v>
      </c>
      <c r="M18" s="404">
        <v>275.29200000000003</v>
      </c>
      <c r="N18" s="404">
        <f t="shared" si="1"/>
        <v>152.94</v>
      </c>
      <c r="O18" s="404">
        <f t="shared" si="2"/>
        <v>122.352</v>
      </c>
      <c r="P18" s="404">
        <f t="shared" si="3"/>
        <v>275.29200000000003</v>
      </c>
      <c r="Q18" s="404">
        <f t="shared" si="4"/>
        <v>0</v>
      </c>
      <c r="R18" s="404">
        <f t="shared" si="5"/>
        <v>0</v>
      </c>
      <c r="S18" s="404">
        <f t="shared" si="6"/>
        <v>0</v>
      </c>
      <c r="T18" s="817"/>
      <c r="U18" s="818"/>
      <c r="V18" s="819"/>
    </row>
    <row r="19" spans="1:22" ht="16.5" customHeight="1">
      <c r="A19" s="427">
        <v>6</v>
      </c>
      <c r="B19" s="379" t="s">
        <v>892</v>
      </c>
      <c r="C19" s="18">
        <v>3157</v>
      </c>
      <c r="D19" s="18">
        <v>3157</v>
      </c>
      <c r="E19" s="404">
        <f t="shared" si="0"/>
        <v>189.42</v>
      </c>
      <c r="F19" s="404">
        <v>151.536</v>
      </c>
      <c r="G19" s="404">
        <v>340.95600000000002</v>
      </c>
      <c r="H19" s="18">
        <v>0</v>
      </c>
      <c r="I19" s="18">
        <v>0</v>
      </c>
      <c r="J19" s="18">
        <v>0</v>
      </c>
      <c r="K19" s="404">
        <v>189.42</v>
      </c>
      <c r="L19" s="404">
        <v>151.536</v>
      </c>
      <c r="M19" s="404">
        <v>340.95600000000002</v>
      </c>
      <c r="N19" s="404">
        <f t="shared" si="1"/>
        <v>189.42</v>
      </c>
      <c r="O19" s="404">
        <f t="shared" si="2"/>
        <v>151.536</v>
      </c>
      <c r="P19" s="404">
        <f t="shared" si="3"/>
        <v>340.95600000000002</v>
      </c>
      <c r="Q19" s="404">
        <f t="shared" si="4"/>
        <v>0</v>
      </c>
      <c r="R19" s="404">
        <f t="shared" si="5"/>
        <v>0</v>
      </c>
      <c r="S19" s="404">
        <f t="shared" si="6"/>
        <v>0</v>
      </c>
      <c r="T19" s="817"/>
      <c r="U19" s="818"/>
      <c r="V19" s="819"/>
    </row>
    <row r="20" spans="1:22">
      <c r="A20" s="427">
        <v>7</v>
      </c>
      <c r="B20" s="379" t="s">
        <v>893</v>
      </c>
      <c r="C20" s="18">
        <v>2453</v>
      </c>
      <c r="D20" s="18">
        <v>2453</v>
      </c>
      <c r="E20" s="404">
        <f t="shared" si="0"/>
        <v>147.18</v>
      </c>
      <c r="F20" s="404">
        <v>117.744</v>
      </c>
      <c r="G20" s="404">
        <v>264.92399999999998</v>
      </c>
      <c r="H20" s="18">
        <v>0</v>
      </c>
      <c r="I20" s="18">
        <v>0</v>
      </c>
      <c r="J20" s="18">
        <v>0</v>
      </c>
      <c r="K20" s="404">
        <v>147.18</v>
      </c>
      <c r="L20" s="404">
        <v>117.744</v>
      </c>
      <c r="M20" s="404">
        <v>264.92399999999998</v>
      </c>
      <c r="N20" s="404">
        <f t="shared" si="1"/>
        <v>147.18</v>
      </c>
      <c r="O20" s="404">
        <f t="shared" si="2"/>
        <v>117.744</v>
      </c>
      <c r="P20" s="404">
        <f t="shared" si="3"/>
        <v>264.92399999999998</v>
      </c>
      <c r="Q20" s="404">
        <f t="shared" si="4"/>
        <v>0</v>
      </c>
      <c r="R20" s="404">
        <f t="shared" si="5"/>
        <v>0</v>
      </c>
      <c r="S20" s="404">
        <f t="shared" si="6"/>
        <v>0</v>
      </c>
      <c r="T20" s="817"/>
      <c r="U20" s="818"/>
      <c r="V20" s="819"/>
    </row>
    <row r="21" spans="1:22">
      <c r="A21" s="427">
        <v>8</v>
      </c>
      <c r="B21" s="379" t="s">
        <v>894</v>
      </c>
      <c r="C21" s="18">
        <v>2748</v>
      </c>
      <c r="D21" s="18">
        <v>2748</v>
      </c>
      <c r="E21" s="404">
        <f t="shared" si="0"/>
        <v>164.88</v>
      </c>
      <c r="F21" s="404">
        <v>131.904</v>
      </c>
      <c r="G21" s="404">
        <v>296.78399999999999</v>
      </c>
      <c r="H21" s="18">
        <v>0</v>
      </c>
      <c r="I21" s="18">
        <v>0</v>
      </c>
      <c r="J21" s="18">
        <v>0</v>
      </c>
      <c r="K21" s="404">
        <v>164.88</v>
      </c>
      <c r="L21" s="404">
        <v>131.904</v>
      </c>
      <c r="M21" s="404">
        <v>296.78399999999999</v>
      </c>
      <c r="N21" s="404">
        <f t="shared" si="1"/>
        <v>164.88</v>
      </c>
      <c r="O21" s="404">
        <f t="shared" si="2"/>
        <v>131.904</v>
      </c>
      <c r="P21" s="404">
        <f t="shared" si="3"/>
        <v>296.78399999999999</v>
      </c>
      <c r="Q21" s="404">
        <f t="shared" si="4"/>
        <v>0</v>
      </c>
      <c r="R21" s="404">
        <f t="shared" si="5"/>
        <v>0</v>
      </c>
      <c r="S21" s="404">
        <f t="shared" si="6"/>
        <v>0</v>
      </c>
      <c r="T21" s="817"/>
      <c r="U21" s="818"/>
      <c r="V21" s="819"/>
    </row>
    <row r="22" spans="1:22">
      <c r="A22" s="427">
        <v>9</v>
      </c>
      <c r="B22" s="379" t="s">
        <v>895</v>
      </c>
      <c r="C22" s="18">
        <v>784</v>
      </c>
      <c r="D22" s="18">
        <v>784</v>
      </c>
      <c r="E22" s="404">
        <f t="shared" si="0"/>
        <v>47.04</v>
      </c>
      <c r="F22" s="404">
        <v>37.631999999999998</v>
      </c>
      <c r="G22" s="404">
        <v>84.671999999999997</v>
      </c>
      <c r="H22" s="18">
        <v>0</v>
      </c>
      <c r="I22" s="18">
        <v>0</v>
      </c>
      <c r="J22" s="18">
        <v>0</v>
      </c>
      <c r="K22" s="404">
        <v>47.04</v>
      </c>
      <c r="L22" s="404">
        <v>37.631999999999998</v>
      </c>
      <c r="M22" s="404">
        <v>84.671999999999997</v>
      </c>
      <c r="N22" s="404">
        <f t="shared" si="1"/>
        <v>47.04</v>
      </c>
      <c r="O22" s="404">
        <f t="shared" si="2"/>
        <v>37.631999999999998</v>
      </c>
      <c r="P22" s="404">
        <f t="shared" si="3"/>
        <v>84.671999999999997</v>
      </c>
      <c r="Q22" s="404">
        <f t="shared" si="4"/>
        <v>0</v>
      </c>
      <c r="R22" s="404">
        <f t="shared" si="5"/>
        <v>0</v>
      </c>
      <c r="S22" s="404">
        <f t="shared" si="6"/>
        <v>0</v>
      </c>
      <c r="T22" s="817"/>
      <c r="U22" s="818"/>
      <c r="V22" s="819"/>
    </row>
    <row r="23" spans="1:22">
      <c r="A23" s="427">
        <v>10</v>
      </c>
      <c r="B23" s="379" t="s">
        <v>896</v>
      </c>
      <c r="C23" s="18">
        <v>1510</v>
      </c>
      <c r="D23" s="18">
        <v>1510</v>
      </c>
      <c r="E23" s="404">
        <f t="shared" si="0"/>
        <v>90.6</v>
      </c>
      <c r="F23" s="404">
        <v>72.48</v>
      </c>
      <c r="G23" s="404">
        <v>163.07999999999998</v>
      </c>
      <c r="H23" s="18">
        <v>0</v>
      </c>
      <c r="I23" s="18">
        <v>0</v>
      </c>
      <c r="J23" s="18">
        <v>0</v>
      </c>
      <c r="K23" s="404">
        <v>90.6</v>
      </c>
      <c r="L23" s="404">
        <v>72.48</v>
      </c>
      <c r="M23" s="404">
        <v>163.07999999999998</v>
      </c>
      <c r="N23" s="404">
        <f t="shared" si="1"/>
        <v>90.6</v>
      </c>
      <c r="O23" s="404">
        <f t="shared" si="2"/>
        <v>72.48</v>
      </c>
      <c r="P23" s="404">
        <f t="shared" si="3"/>
        <v>163.07999999999998</v>
      </c>
      <c r="Q23" s="404">
        <f t="shared" si="4"/>
        <v>0</v>
      </c>
      <c r="R23" s="404">
        <f t="shared" si="5"/>
        <v>0</v>
      </c>
      <c r="S23" s="404">
        <f t="shared" si="6"/>
        <v>0</v>
      </c>
      <c r="T23" s="817"/>
      <c r="U23" s="818"/>
      <c r="V23" s="819"/>
    </row>
    <row r="24" spans="1:22">
      <c r="A24" s="427">
        <v>11</v>
      </c>
      <c r="B24" s="379" t="s">
        <v>897</v>
      </c>
      <c r="C24" s="18">
        <v>3467</v>
      </c>
      <c r="D24" s="18">
        <v>3467</v>
      </c>
      <c r="E24" s="404">
        <f t="shared" si="0"/>
        <v>208.02</v>
      </c>
      <c r="F24" s="404">
        <v>166.416</v>
      </c>
      <c r="G24" s="404">
        <v>374.43600000000004</v>
      </c>
      <c r="H24" s="18">
        <v>0</v>
      </c>
      <c r="I24" s="18">
        <v>0</v>
      </c>
      <c r="J24" s="18">
        <v>0</v>
      </c>
      <c r="K24" s="404">
        <v>208.02</v>
      </c>
      <c r="L24" s="404">
        <v>166.416</v>
      </c>
      <c r="M24" s="404">
        <v>374.43600000000004</v>
      </c>
      <c r="N24" s="404">
        <f t="shared" si="1"/>
        <v>208.02</v>
      </c>
      <c r="O24" s="404">
        <f t="shared" si="2"/>
        <v>166.416</v>
      </c>
      <c r="P24" s="404">
        <f t="shared" si="3"/>
        <v>374.43600000000004</v>
      </c>
      <c r="Q24" s="404">
        <f t="shared" si="4"/>
        <v>0</v>
      </c>
      <c r="R24" s="404">
        <f t="shared" si="5"/>
        <v>0</v>
      </c>
      <c r="S24" s="404">
        <f t="shared" si="6"/>
        <v>0</v>
      </c>
      <c r="T24" s="817"/>
      <c r="U24" s="818"/>
      <c r="V24" s="819"/>
    </row>
    <row r="25" spans="1:22">
      <c r="A25" s="427">
        <v>12</v>
      </c>
      <c r="B25" s="379" t="s">
        <v>898</v>
      </c>
      <c r="C25" s="18">
        <v>2621</v>
      </c>
      <c r="D25" s="18">
        <v>2621</v>
      </c>
      <c r="E25" s="404">
        <f t="shared" si="0"/>
        <v>157.26</v>
      </c>
      <c r="F25" s="404">
        <v>125.80800000000001</v>
      </c>
      <c r="G25" s="404">
        <v>283.06799999999998</v>
      </c>
      <c r="H25" s="18">
        <v>0</v>
      </c>
      <c r="I25" s="18">
        <v>0</v>
      </c>
      <c r="J25" s="18">
        <v>0</v>
      </c>
      <c r="K25" s="404">
        <v>157.26</v>
      </c>
      <c r="L25" s="404">
        <v>125.80800000000001</v>
      </c>
      <c r="M25" s="404">
        <v>283.06799999999998</v>
      </c>
      <c r="N25" s="404">
        <f t="shared" si="1"/>
        <v>157.26</v>
      </c>
      <c r="O25" s="404">
        <f t="shared" si="2"/>
        <v>125.80800000000001</v>
      </c>
      <c r="P25" s="404">
        <f t="shared" si="3"/>
        <v>283.06799999999998</v>
      </c>
      <c r="Q25" s="404">
        <f t="shared" si="4"/>
        <v>0</v>
      </c>
      <c r="R25" s="404">
        <f t="shared" si="5"/>
        <v>0</v>
      </c>
      <c r="S25" s="404">
        <f t="shared" si="6"/>
        <v>0</v>
      </c>
      <c r="T25" s="817"/>
      <c r="U25" s="818"/>
      <c r="V25" s="819"/>
    </row>
    <row r="26" spans="1:22" ht="16.5" customHeight="1">
      <c r="A26" s="427">
        <v>13</v>
      </c>
      <c r="B26" s="379" t="s">
        <v>899</v>
      </c>
      <c r="C26" s="18">
        <v>2341</v>
      </c>
      <c r="D26" s="18">
        <v>2341</v>
      </c>
      <c r="E26" s="404">
        <f t="shared" si="0"/>
        <v>140.46</v>
      </c>
      <c r="F26" s="404">
        <v>112.36799999999999</v>
      </c>
      <c r="G26" s="404">
        <v>252.828</v>
      </c>
      <c r="H26" s="18">
        <v>0</v>
      </c>
      <c r="I26" s="18">
        <v>0</v>
      </c>
      <c r="J26" s="18">
        <v>0</v>
      </c>
      <c r="K26" s="404">
        <v>140.46</v>
      </c>
      <c r="L26" s="404">
        <v>112.36799999999999</v>
      </c>
      <c r="M26" s="404">
        <v>252.828</v>
      </c>
      <c r="N26" s="404">
        <f t="shared" si="1"/>
        <v>140.46</v>
      </c>
      <c r="O26" s="404">
        <f t="shared" si="2"/>
        <v>112.36799999999999</v>
      </c>
      <c r="P26" s="404">
        <f t="shared" si="3"/>
        <v>252.828</v>
      </c>
      <c r="Q26" s="404">
        <f t="shared" si="4"/>
        <v>0</v>
      </c>
      <c r="R26" s="404">
        <f t="shared" si="5"/>
        <v>0</v>
      </c>
      <c r="S26" s="404">
        <f t="shared" si="6"/>
        <v>0</v>
      </c>
      <c r="T26" s="817"/>
      <c r="U26" s="818"/>
      <c r="V26" s="819"/>
    </row>
    <row r="27" spans="1:22">
      <c r="A27" s="427">
        <v>14</v>
      </c>
      <c r="B27" s="379" t="s">
        <v>900</v>
      </c>
      <c r="C27" s="18">
        <v>2172</v>
      </c>
      <c r="D27" s="18">
        <v>2172</v>
      </c>
      <c r="E27" s="404">
        <f t="shared" si="0"/>
        <v>130.32</v>
      </c>
      <c r="F27" s="404">
        <v>104.256</v>
      </c>
      <c r="G27" s="404">
        <v>234.57599999999999</v>
      </c>
      <c r="H27" s="18">
        <v>0</v>
      </c>
      <c r="I27" s="18">
        <v>0</v>
      </c>
      <c r="J27" s="18">
        <v>0</v>
      </c>
      <c r="K27" s="404">
        <v>130.32</v>
      </c>
      <c r="L27" s="404">
        <v>104.256</v>
      </c>
      <c r="M27" s="404">
        <v>234.57599999999999</v>
      </c>
      <c r="N27" s="404">
        <f t="shared" si="1"/>
        <v>130.32</v>
      </c>
      <c r="O27" s="404">
        <f t="shared" si="2"/>
        <v>104.256</v>
      </c>
      <c r="P27" s="404">
        <f t="shared" si="3"/>
        <v>234.57599999999999</v>
      </c>
      <c r="Q27" s="404">
        <f t="shared" si="4"/>
        <v>0</v>
      </c>
      <c r="R27" s="404">
        <f t="shared" si="5"/>
        <v>0</v>
      </c>
      <c r="S27" s="404">
        <f t="shared" si="6"/>
        <v>0</v>
      </c>
      <c r="T27" s="817"/>
      <c r="U27" s="818"/>
      <c r="V27" s="819"/>
    </row>
    <row r="28" spans="1:22">
      <c r="A28" s="427">
        <v>15</v>
      </c>
      <c r="B28" s="379" t="s">
        <v>901</v>
      </c>
      <c r="C28" s="18">
        <v>941</v>
      </c>
      <c r="D28" s="18">
        <v>941</v>
      </c>
      <c r="E28" s="404">
        <f t="shared" si="0"/>
        <v>56.46</v>
      </c>
      <c r="F28" s="404">
        <v>45.167999999999999</v>
      </c>
      <c r="G28" s="404">
        <v>101.628</v>
      </c>
      <c r="H28" s="18">
        <v>0</v>
      </c>
      <c r="I28" s="18">
        <v>0</v>
      </c>
      <c r="J28" s="18">
        <v>0</v>
      </c>
      <c r="K28" s="404">
        <v>56.46</v>
      </c>
      <c r="L28" s="404">
        <v>45.167999999999999</v>
      </c>
      <c r="M28" s="404">
        <v>101.628</v>
      </c>
      <c r="N28" s="404">
        <f t="shared" si="1"/>
        <v>56.46</v>
      </c>
      <c r="O28" s="404">
        <f t="shared" si="2"/>
        <v>45.167999999999999</v>
      </c>
      <c r="P28" s="404">
        <f t="shared" si="3"/>
        <v>101.628</v>
      </c>
      <c r="Q28" s="404">
        <f t="shared" si="4"/>
        <v>0</v>
      </c>
      <c r="R28" s="404">
        <f t="shared" si="5"/>
        <v>0</v>
      </c>
      <c r="S28" s="404">
        <f t="shared" si="6"/>
        <v>0</v>
      </c>
      <c r="T28" s="817"/>
      <c r="U28" s="818"/>
      <c r="V28" s="819"/>
    </row>
    <row r="29" spans="1:22">
      <c r="A29" s="427">
        <v>16</v>
      </c>
      <c r="B29" s="379" t="s">
        <v>902</v>
      </c>
      <c r="C29" s="18">
        <v>588</v>
      </c>
      <c r="D29" s="18">
        <v>588</v>
      </c>
      <c r="E29" s="404">
        <f t="shared" si="0"/>
        <v>35.28</v>
      </c>
      <c r="F29" s="404">
        <v>28.224</v>
      </c>
      <c r="G29" s="404">
        <v>63.504000000000005</v>
      </c>
      <c r="H29" s="18">
        <v>0</v>
      </c>
      <c r="I29" s="18">
        <v>0</v>
      </c>
      <c r="J29" s="18">
        <v>0</v>
      </c>
      <c r="K29" s="404">
        <v>35.28</v>
      </c>
      <c r="L29" s="404">
        <v>28.224</v>
      </c>
      <c r="M29" s="404">
        <v>63.504000000000005</v>
      </c>
      <c r="N29" s="404">
        <f t="shared" si="1"/>
        <v>35.28</v>
      </c>
      <c r="O29" s="404">
        <f t="shared" si="2"/>
        <v>28.224</v>
      </c>
      <c r="P29" s="404">
        <f t="shared" si="3"/>
        <v>63.504000000000005</v>
      </c>
      <c r="Q29" s="404">
        <f t="shared" si="4"/>
        <v>0</v>
      </c>
      <c r="R29" s="404">
        <f t="shared" si="5"/>
        <v>0</v>
      </c>
      <c r="S29" s="404">
        <f t="shared" si="6"/>
        <v>0</v>
      </c>
      <c r="T29" s="817"/>
      <c r="U29" s="818"/>
      <c r="V29" s="819"/>
    </row>
    <row r="30" spans="1:22">
      <c r="A30" s="427">
        <v>17</v>
      </c>
      <c r="B30" s="379" t="s">
        <v>903</v>
      </c>
      <c r="C30" s="18">
        <v>2597</v>
      </c>
      <c r="D30" s="18">
        <v>2597</v>
      </c>
      <c r="E30" s="404">
        <f t="shared" si="0"/>
        <v>155.82</v>
      </c>
      <c r="F30" s="404">
        <v>124.65600000000001</v>
      </c>
      <c r="G30" s="404">
        <v>280.476</v>
      </c>
      <c r="H30" s="18">
        <v>0</v>
      </c>
      <c r="I30" s="18">
        <v>0</v>
      </c>
      <c r="J30" s="18">
        <v>0</v>
      </c>
      <c r="K30" s="404">
        <v>155.82</v>
      </c>
      <c r="L30" s="404">
        <v>124.65600000000001</v>
      </c>
      <c r="M30" s="404">
        <v>280.476</v>
      </c>
      <c r="N30" s="404">
        <f t="shared" si="1"/>
        <v>155.82</v>
      </c>
      <c r="O30" s="404">
        <f t="shared" si="2"/>
        <v>124.65600000000001</v>
      </c>
      <c r="P30" s="404">
        <f t="shared" si="3"/>
        <v>280.476</v>
      </c>
      <c r="Q30" s="404">
        <f t="shared" si="4"/>
        <v>0</v>
      </c>
      <c r="R30" s="404">
        <f t="shared" si="5"/>
        <v>0</v>
      </c>
      <c r="S30" s="404">
        <f t="shared" si="6"/>
        <v>0</v>
      </c>
      <c r="T30" s="817"/>
      <c r="U30" s="818"/>
      <c r="V30" s="819"/>
    </row>
    <row r="31" spans="1:22">
      <c r="A31" s="427">
        <v>18</v>
      </c>
      <c r="B31" s="379" t="s">
        <v>904</v>
      </c>
      <c r="C31" s="18">
        <v>2552</v>
      </c>
      <c r="D31" s="18">
        <v>2552</v>
      </c>
      <c r="E31" s="404">
        <f t="shared" si="0"/>
        <v>153.12</v>
      </c>
      <c r="F31" s="404">
        <v>122.496</v>
      </c>
      <c r="G31" s="404">
        <v>275.61599999999999</v>
      </c>
      <c r="H31" s="18">
        <v>0</v>
      </c>
      <c r="I31" s="18">
        <v>0</v>
      </c>
      <c r="J31" s="18">
        <v>0</v>
      </c>
      <c r="K31" s="404">
        <v>153.12</v>
      </c>
      <c r="L31" s="404">
        <v>122.496</v>
      </c>
      <c r="M31" s="404">
        <v>275.61599999999999</v>
      </c>
      <c r="N31" s="404">
        <f t="shared" si="1"/>
        <v>153.12</v>
      </c>
      <c r="O31" s="404">
        <f t="shared" si="2"/>
        <v>122.496</v>
      </c>
      <c r="P31" s="404">
        <f t="shared" si="3"/>
        <v>275.61599999999999</v>
      </c>
      <c r="Q31" s="404">
        <f t="shared" si="4"/>
        <v>0</v>
      </c>
      <c r="R31" s="404">
        <f t="shared" si="5"/>
        <v>0</v>
      </c>
      <c r="S31" s="404">
        <f t="shared" si="6"/>
        <v>0</v>
      </c>
      <c r="T31" s="817"/>
      <c r="U31" s="818"/>
      <c r="V31" s="819"/>
    </row>
    <row r="32" spans="1:22">
      <c r="A32" s="427">
        <v>19</v>
      </c>
      <c r="B32" s="379" t="s">
        <v>905</v>
      </c>
      <c r="C32" s="18">
        <v>3452</v>
      </c>
      <c r="D32" s="18">
        <v>3452</v>
      </c>
      <c r="E32" s="404">
        <f t="shared" si="0"/>
        <v>207.12</v>
      </c>
      <c r="F32" s="404">
        <v>165.696</v>
      </c>
      <c r="G32" s="404">
        <v>372.81600000000003</v>
      </c>
      <c r="H32" s="18">
        <v>0</v>
      </c>
      <c r="I32" s="18">
        <v>0</v>
      </c>
      <c r="J32" s="18">
        <v>0</v>
      </c>
      <c r="K32" s="404">
        <v>207.12</v>
      </c>
      <c r="L32" s="404">
        <v>165.696</v>
      </c>
      <c r="M32" s="404">
        <v>372.81600000000003</v>
      </c>
      <c r="N32" s="404">
        <f t="shared" si="1"/>
        <v>207.12</v>
      </c>
      <c r="O32" s="404">
        <f t="shared" si="2"/>
        <v>165.696</v>
      </c>
      <c r="P32" s="404">
        <f t="shared" si="3"/>
        <v>372.81600000000003</v>
      </c>
      <c r="Q32" s="404">
        <f t="shared" si="4"/>
        <v>0</v>
      </c>
      <c r="R32" s="404">
        <f t="shared" si="5"/>
        <v>0</v>
      </c>
      <c r="S32" s="404">
        <f t="shared" si="6"/>
        <v>0</v>
      </c>
      <c r="T32" s="817"/>
      <c r="U32" s="818"/>
      <c r="V32" s="819"/>
    </row>
    <row r="33" spans="1:22">
      <c r="A33" s="427">
        <v>20</v>
      </c>
      <c r="B33" s="379" t="s">
        <v>906</v>
      </c>
      <c r="C33" s="18">
        <v>2374</v>
      </c>
      <c r="D33" s="18">
        <v>2374</v>
      </c>
      <c r="E33" s="404">
        <f t="shared" si="0"/>
        <v>142.44</v>
      </c>
      <c r="F33" s="404">
        <v>113.952</v>
      </c>
      <c r="G33" s="404">
        <v>256.392</v>
      </c>
      <c r="H33" s="18">
        <v>0</v>
      </c>
      <c r="I33" s="18">
        <v>0</v>
      </c>
      <c r="J33" s="18">
        <v>0</v>
      </c>
      <c r="K33" s="404">
        <v>142.44</v>
      </c>
      <c r="L33" s="404">
        <v>113.952</v>
      </c>
      <c r="M33" s="404">
        <v>256.392</v>
      </c>
      <c r="N33" s="404">
        <f t="shared" si="1"/>
        <v>142.44</v>
      </c>
      <c r="O33" s="404">
        <f t="shared" si="2"/>
        <v>113.952</v>
      </c>
      <c r="P33" s="404">
        <f t="shared" si="3"/>
        <v>256.392</v>
      </c>
      <c r="Q33" s="404">
        <f t="shared" si="4"/>
        <v>0</v>
      </c>
      <c r="R33" s="404">
        <f t="shared" si="5"/>
        <v>0</v>
      </c>
      <c r="S33" s="404">
        <f t="shared" si="6"/>
        <v>0</v>
      </c>
      <c r="T33" s="817"/>
      <c r="U33" s="818"/>
      <c r="V33" s="819"/>
    </row>
    <row r="34" spans="1:22">
      <c r="A34" s="427">
        <v>21</v>
      </c>
      <c r="B34" s="379" t="s">
        <v>907</v>
      </c>
      <c r="C34" s="18">
        <v>3076</v>
      </c>
      <c r="D34" s="18">
        <v>3076</v>
      </c>
      <c r="E34" s="404">
        <f t="shared" si="0"/>
        <v>184.56</v>
      </c>
      <c r="F34" s="404">
        <v>147.648</v>
      </c>
      <c r="G34" s="404">
        <v>332.20799999999997</v>
      </c>
      <c r="H34" s="18">
        <v>0</v>
      </c>
      <c r="I34" s="18">
        <v>0</v>
      </c>
      <c r="J34" s="18">
        <v>0</v>
      </c>
      <c r="K34" s="404">
        <v>184.56</v>
      </c>
      <c r="L34" s="404">
        <v>147.648</v>
      </c>
      <c r="M34" s="404">
        <v>332.20799999999997</v>
      </c>
      <c r="N34" s="404">
        <f t="shared" si="1"/>
        <v>184.56</v>
      </c>
      <c r="O34" s="404">
        <f t="shared" si="2"/>
        <v>147.648</v>
      </c>
      <c r="P34" s="404">
        <f t="shared" si="3"/>
        <v>332.20799999999997</v>
      </c>
      <c r="Q34" s="404">
        <f t="shared" si="4"/>
        <v>0</v>
      </c>
      <c r="R34" s="404">
        <f t="shared" si="5"/>
        <v>0</v>
      </c>
      <c r="S34" s="404">
        <f t="shared" si="6"/>
        <v>0</v>
      </c>
      <c r="T34" s="817"/>
      <c r="U34" s="818"/>
      <c r="V34" s="819"/>
    </row>
    <row r="35" spans="1:22">
      <c r="A35" s="427">
        <v>22</v>
      </c>
      <c r="B35" s="379" t="s">
        <v>908</v>
      </c>
      <c r="C35" s="18">
        <v>1233</v>
      </c>
      <c r="D35" s="18">
        <v>1233</v>
      </c>
      <c r="E35" s="404">
        <f t="shared" si="0"/>
        <v>73.98</v>
      </c>
      <c r="F35" s="404">
        <v>59.183999999999997</v>
      </c>
      <c r="G35" s="404">
        <v>133.16399999999999</v>
      </c>
      <c r="H35" s="18">
        <v>0</v>
      </c>
      <c r="I35" s="18">
        <v>0</v>
      </c>
      <c r="J35" s="18">
        <v>0</v>
      </c>
      <c r="K35" s="404">
        <v>73.98</v>
      </c>
      <c r="L35" s="404">
        <v>59.183999999999997</v>
      </c>
      <c r="M35" s="404">
        <v>133.16399999999999</v>
      </c>
      <c r="N35" s="404">
        <f t="shared" si="1"/>
        <v>73.98</v>
      </c>
      <c r="O35" s="404">
        <f t="shared" si="2"/>
        <v>59.183999999999997</v>
      </c>
      <c r="P35" s="404">
        <f t="shared" si="3"/>
        <v>133.16399999999999</v>
      </c>
      <c r="Q35" s="404">
        <f t="shared" si="4"/>
        <v>0</v>
      </c>
      <c r="R35" s="404">
        <f t="shared" si="5"/>
        <v>0</v>
      </c>
      <c r="S35" s="404">
        <f t="shared" si="6"/>
        <v>0</v>
      </c>
      <c r="T35" s="817"/>
      <c r="U35" s="818"/>
      <c r="V35" s="819"/>
    </row>
    <row r="36" spans="1:22">
      <c r="A36" s="427">
        <v>23</v>
      </c>
      <c r="B36" s="379" t="s">
        <v>909</v>
      </c>
      <c r="C36" s="18">
        <v>2913</v>
      </c>
      <c r="D36" s="18">
        <v>2913</v>
      </c>
      <c r="E36" s="404">
        <f t="shared" si="0"/>
        <v>174.78</v>
      </c>
      <c r="F36" s="404">
        <v>139.82400000000001</v>
      </c>
      <c r="G36" s="404">
        <v>314.60400000000004</v>
      </c>
      <c r="H36" s="18">
        <v>0</v>
      </c>
      <c r="I36" s="18">
        <v>0</v>
      </c>
      <c r="J36" s="18">
        <v>0</v>
      </c>
      <c r="K36" s="404">
        <v>174.78</v>
      </c>
      <c r="L36" s="404">
        <v>139.82400000000001</v>
      </c>
      <c r="M36" s="404">
        <v>314.60400000000004</v>
      </c>
      <c r="N36" s="404">
        <f t="shared" si="1"/>
        <v>174.78</v>
      </c>
      <c r="O36" s="404">
        <f t="shared" si="2"/>
        <v>139.82400000000001</v>
      </c>
      <c r="P36" s="404">
        <f t="shared" si="3"/>
        <v>314.60400000000004</v>
      </c>
      <c r="Q36" s="404">
        <f t="shared" si="4"/>
        <v>0</v>
      </c>
      <c r="R36" s="404">
        <f t="shared" si="5"/>
        <v>0</v>
      </c>
      <c r="S36" s="404">
        <f t="shared" si="6"/>
        <v>0</v>
      </c>
      <c r="T36" s="817"/>
      <c r="U36" s="818"/>
      <c r="V36" s="819"/>
    </row>
    <row r="37" spans="1:22">
      <c r="A37" s="427">
        <v>24</v>
      </c>
      <c r="B37" s="379" t="s">
        <v>910</v>
      </c>
      <c r="C37" s="18">
        <v>2892</v>
      </c>
      <c r="D37" s="18">
        <v>2892</v>
      </c>
      <c r="E37" s="404">
        <f t="shared" si="0"/>
        <v>173.52</v>
      </c>
      <c r="F37" s="404">
        <v>138.816</v>
      </c>
      <c r="G37" s="404">
        <v>312.33600000000001</v>
      </c>
      <c r="H37" s="18">
        <v>0</v>
      </c>
      <c r="I37" s="18">
        <v>0</v>
      </c>
      <c r="J37" s="18">
        <v>0</v>
      </c>
      <c r="K37" s="404">
        <v>173.52</v>
      </c>
      <c r="L37" s="404">
        <v>138.816</v>
      </c>
      <c r="M37" s="404">
        <v>312.33600000000001</v>
      </c>
      <c r="N37" s="404">
        <f t="shared" si="1"/>
        <v>173.52</v>
      </c>
      <c r="O37" s="404">
        <f t="shared" si="2"/>
        <v>138.816</v>
      </c>
      <c r="P37" s="404">
        <f t="shared" si="3"/>
        <v>312.33600000000001</v>
      </c>
      <c r="Q37" s="404">
        <f t="shared" si="4"/>
        <v>0</v>
      </c>
      <c r="R37" s="404">
        <f t="shared" si="5"/>
        <v>0</v>
      </c>
      <c r="S37" s="404">
        <f t="shared" si="6"/>
        <v>0</v>
      </c>
      <c r="T37" s="817"/>
      <c r="U37" s="818"/>
      <c r="V37" s="819"/>
    </row>
    <row r="38" spans="1:22">
      <c r="A38" s="427">
        <v>25</v>
      </c>
      <c r="B38" s="379" t="s">
        <v>911</v>
      </c>
      <c r="C38" s="18">
        <v>1733</v>
      </c>
      <c r="D38" s="18">
        <v>1733</v>
      </c>
      <c r="E38" s="404">
        <f t="shared" si="0"/>
        <v>103.98</v>
      </c>
      <c r="F38" s="404">
        <v>83.183999999999997</v>
      </c>
      <c r="G38" s="404">
        <v>187.16399999999999</v>
      </c>
      <c r="H38" s="18">
        <v>0</v>
      </c>
      <c r="I38" s="18">
        <v>0</v>
      </c>
      <c r="J38" s="18">
        <v>0</v>
      </c>
      <c r="K38" s="404">
        <v>103.98</v>
      </c>
      <c r="L38" s="404">
        <v>83.183999999999997</v>
      </c>
      <c r="M38" s="404">
        <v>187.16399999999999</v>
      </c>
      <c r="N38" s="404">
        <f t="shared" si="1"/>
        <v>103.98</v>
      </c>
      <c r="O38" s="404">
        <f t="shared" si="2"/>
        <v>83.183999999999997</v>
      </c>
      <c r="P38" s="404">
        <f t="shared" si="3"/>
        <v>187.16399999999999</v>
      </c>
      <c r="Q38" s="404">
        <f t="shared" si="4"/>
        <v>0</v>
      </c>
      <c r="R38" s="404">
        <f t="shared" si="5"/>
        <v>0</v>
      </c>
      <c r="S38" s="404">
        <f t="shared" si="6"/>
        <v>0</v>
      </c>
      <c r="T38" s="817"/>
      <c r="U38" s="818"/>
      <c r="V38" s="819"/>
    </row>
    <row r="39" spans="1:22">
      <c r="A39" s="427">
        <v>26</v>
      </c>
      <c r="B39" s="379" t="s">
        <v>912</v>
      </c>
      <c r="C39" s="18">
        <v>4434</v>
      </c>
      <c r="D39" s="18">
        <v>4434</v>
      </c>
      <c r="E39" s="404">
        <f t="shared" si="0"/>
        <v>266.04000000000002</v>
      </c>
      <c r="F39" s="404">
        <v>212.83199999999999</v>
      </c>
      <c r="G39" s="404">
        <v>478.87200000000001</v>
      </c>
      <c r="H39" s="18">
        <v>0</v>
      </c>
      <c r="I39" s="18">
        <v>0</v>
      </c>
      <c r="J39" s="18">
        <v>0</v>
      </c>
      <c r="K39" s="404">
        <v>266.04000000000002</v>
      </c>
      <c r="L39" s="404">
        <v>212.83199999999999</v>
      </c>
      <c r="M39" s="404">
        <v>478.87200000000001</v>
      </c>
      <c r="N39" s="404">
        <f t="shared" si="1"/>
        <v>266.04000000000002</v>
      </c>
      <c r="O39" s="404">
        <f t="shared" si="2"/>
        <v>212.83199999999999</v>
      </c>
      <c r="P39" s="404">
        <f t="shared" si="3"/>
        <v>478.87200000000001</v>
      </c>
      <c r="Q39" s="404">
        <f t="shared" si="4"/>
        <v>0</v>
      </c>
      <c r="R39" s="404">
        <f t="shared" si="5"/>
        <v>0</v>
      </c>
      <c r="S39" s="404">
        <f t="shared" si="6"/>
        <v>0</v>
      </c>
      <c r="T39" s="817"/>
      <c r="U39" s="818"/>
      <c r="V39" s="819"/>
    </row>
    <row r="40" spans="1:22">
      <c r="A40" s="427">
        <v>27</v>
      </c>
      <c r="B40" s="379" t="s">
        <v>913</v>
      </c>
      <c r="C40" s="18">
        <v>2790</v>
      </c>
      <c r="D40" s="18">
        <v>2790</v>
      </c>
      <c r="E40" s="404">
        <f t="shared" si="0"/>
        <v>167.4</v>
      </c>
      <c r="F40" s="404">
        <v>133.91999999999999</v>
      </c>
      <c r="G40" s="404">
        <v>301.32</v>
      </c>
      <c r="H40" s="18">
        <v>0</v>
      </c>
      <c r="I40" s="18">
        <v>0</v>
      </c>
      <c r="J40" s="18">
        <v>0</v>
      </c>
      <c r="K40" s="404">
        <v>167.4</v>
      </c>
      <c r="L40" s="404">
        <v>133.91999999999999</v>
      </c>
      <c r="M40" s="404">
        <v>301.32</v>
      </c>
      <c r="N40" s="404">
        <f t="shared" si="1"/>
        <v>167.4</v>
      </c>
      <c r="O40" s="404">
        <f t="shared" si="2"/>
        <v>133.91999999999999</v>
      </c>
      <c r="P40" s="404">
        <f t="shared" si="3"/>
        <v>301.32</v>
      </c>
      <c r="Q40" s="404">
        <f t="shared" si="4"/>
        <v>0</v>
      </c>
      <c r="R40" s="404">
        <f t="shared" si="5"/>
        <v>0</v>
      </c>
      <c r="S40" s="404">
        <f t="shared" si="6"/>
        <v>0</v>
      </c>
      <c r="T40" s="817"/>
      <c r="U40" s="818"/>
      <c r="V40" s="819"/>
    </row>
    <row r="41" spans="1:22">
      <c r="A41" s="427">
        <v>28</v>
      </c>
      <c r="B41" s="379" t="s">
        <v>914</v>
      </c>
      <c r="C41" s="18">
        <v>3979</v>
      </c>
      <c r="D41" s="18">
        <v>3979</v>
      </c>
      <c r="E41" s="404">
        <f t="shared" si="0"/>
        <v>238.74</v>
      </c>
      <c r="F41" s="404">
        <v>190.99199999999999</v>
      </c>
      <c r="G41" s="404">
        <v>429.73199999999997</v>
      </c>
      <c r="H41" s="18">
        <v>0</v>
      </c>
      <c r="I41" s="18">
        <v>0</v>
      </c>
      <c r="J41" s="18">
        <v>0</v>
      </c>
      <c r="K41" s="404">
        <v>238.74</v>
      </c>
      <c r="L41" s="404">
        <v>190.99199999999999</v>
      </c>
      <c r="M41" s="404">
        <v>429.73199999999997</v>
      </c>
      <c r="N41" s="404">
        <f t="shared" si="1"/>
        <v>238.74</v>
      </c>
      <c r="O41" s="404">
        <f t="shared" si="2"/>
        <v>190.99199999999999</v>
      </c>
      <c r="P41" s="404">
        <f t="shared" si="3"/>
        <v>429.73199999999997</v>
      </c>
      <c r="Q41" s="404">
        <f t="shared" si="4"/>
        <v>0</v>
      </c>
      <c r="R41" s="404">
        <f t="shared" si="5"/>
        <v>0</v>
      </c>
      <c r="S41" s="404">
        <f t="shared" si="6"/>
        <v>0</v>
      </c>
      <c r="T41" s="817"/>
      <c r="U41" s="818"/>
      <c r="V41" s="819"/>
    </row>
    <row r="42" spans="1:22">
      <c r="A42" s="427">
        <v>29</v>
      </c>
      <c r="B42" s="379" t="s">
        <v>915</v>
      </c>
      <c r="C42" s="18">
        <v>2989</v>
      </c>
      <c r="D42" s="18">
        <v>2989</v>
      </c>
      <c r="E42" s="404">
        <f t="shared" si="0"/>
        <v>179.34</v>
      </c>
      <c r="F42" s="404">
        <v>143.47200000000001</v>
      </c>
      <c r="G42" s="404">
        <v>322.81200000000001</v>
      </c>
      <c r="H42" s="18">
        <v>0</v>
      </c>
      <c r="I42" s="18">
        <v>0</v>
      </c>
      <c r="J42" s="18">
        <v>0</v>
      </c>
      <c r="K42" s="404">
        <v>179.34</v>
      </c>
      <c r="L42" s="404">
        <v>143.47200000000001</v>
      </c>
      <c r="M42" s="404">
        <v>322.81200000000001</v>
      </c>
      <c r="N42" s="404">
        <f t="shared" si="1"/>
        <v>179.34</v>
      </c>
      <c r="O42" s="404">
        <f t="shared" si="2"/>
        <v>143.47200000000001</v>
      </c>
      <c r="P42" s="404">
        <f t="shared" si="3"/>
        <v>322.81200000000001</v>
      </c>
      <c r="Q42" s="404">
        <f t="shared" si="4"/>
        <v>0</v>
      </c>
      <c r="R42" s="404">
        <f t="shared" si="5"/>
        <v>0</v>
      </c>
      <c r="S42" s="404">
        <f t="shared" si="6"/>
        <v>0</v>
      </c>
      <c r="T42" s="817"/>
      <c r="U42" s="818"/>
      <c r="V42" s="819"/>
    </row>
    <row r="43" spans="1:22">
      <c r="A43" s="427">
        <v>30</v>
      </c>
      <c r="B43" s="379" t="s">
        <v>916</v>
      </c>
      <c r="C43" s="18">
        <v>4359</v>
      </c>
      <c r="D43" s="18">
        <v>4359</v>
      </c>
      <c r="E43" s="404">
        <f t="shared" si="0"/>
        <v>261.54000000000002</v>
      </c>
      <c r="F43" s="404">
        <v>209.232</v>
      </c>
      <c r="G43" s="404">
        <v>470.77200000000005</v>
      </c>
      <c r="H43" s="18">
        <v>0</v>
      </c>
      <c r="I43" s="18">
        <v>0</v>
      </c>
      <c r="J43" s="18">
        <v>0</v>
      </c>
      <c r="K43" s="404">
        <v>261.54000000000002</v>
      </c>
      <c r="L43" s="404">
        <v>209.232</v>
      </c>
      <c r="M43" s="404">
        <v>470.77200000000005</v>
      </c>
      <c r="N43" s="404">
        <f t="shared" si="1"/>
        <v>261.54000000000002</v>
      </c>
      <c r="O43" s="404">
        <f t="shared" si="2"/>
        <v>209.232</v>
      </c>
      <c r="P43" s="404">
        <f t="shared" si="3"/>
        <v>470.77200000000005</v>
      </c>
      <c r="Q43" s="404">
        <f t="shared" si="4"/>
        <v>0</v>
      </c>
      <c r="R43" s="404">
        <f t="shared" si="5"/>
        <v>0</v>
      </c>
      <c r="S43" s="404">
        <f t="shared" si="6"/>
        <v>0</v>
      </c>
      <c r="T43" s="817"/>
      <c r="U43" s="818"/>
      <c r="V43" s="819"/>
    </row>
    <row r="44" spans="1:22">
      <c r="A44" s="427">
        <v>31</v>
      </c>
      <c r="B44" s="379" t="s">
        <v>917</v>
      </c>
      <c r="C44" s="18">
        <v>4544</v>
      </c>
      <c r="D44" s="18">
        <v>4544</v>
      </c>
      <c r="E44" s="404">
        <f t="shared" si="0"/>
        <v>272.64</v>
      </c>
      <c r="F44" s="404">
        <v>218.11199999999999</v>
      </c>
      <c r="G44" s="404">
        <v>490.75199999999995</v>
      </c>
      <c r="H44" s="18">
        <v>0</v>
      </c>
      <c r="I44" s="18">
        <v>0</v>
      </c>
      <c r="J44" s="18">
        <v>0</v>
      </c>
      <c r="K44" s="404">
        <v>272.64</v>
      </c>
      <c r="L44" s="404">
        <v>218.11199999999999</v>
      </c>
      <c r="M44" s="404">
        <v>490.75199999999995</v>
      </c>
      <c r="N44" s="404">
        <f t="shared" si="1"/>
        <v>272.64</v>
      </c>
      <c r="O44" s="404">
        <f t="shared" si="2"/>
        <v>218.11199999999999</v>
      </c>
      <c r="P44" s="404">
        <f t="shared" si="3"/>
        <v>490.75199999999995</v>
      </c>
      <c r="Q44" s="404">
        <f t="shared" si="4"/>
        <v>0</v>
      </c>
      <c r="R44" s="404">
        <f t="shared" si="5"/>
        <v>0</v>
      </c>
      <c r="S44" s="404">
        <f t="shared" si="6"/>
        <v>0</v>
      </c>
      <c r="T44" s="817"/>
      <c r="U44" s="818"/>
      <c r="V44" s="819"/>
    </row>
    <row r="45" spans="1:22">
      <c r="A45" s="427">
        <v>32</v>
      </c>
      <c r="B45" s="379" t="s">
        <v>918</v>
      </c>
      <c r="C45" s="18">
        <v>2992</v>
      </c>
      <c r="D45" s="18">
        <v>2992</v>
      </c>
      <c r="E45" s="404">
        <f t="shared" si="0"/>
        <v>179.52</v>
      </c>
      <c r="F45" s="404">
        <v>143.61600000000001</v>
      </c>
      <c r="G45" s="404">
        <v>323.13600000000002</v>
      </c>
      <c r="H45" s="18">
        <v>0</v>
      </c>
      <c r="I45" s="18">
        <v>0</v>
      </c>
      <c r="J45" s="18">
        <v>0</v>
      </c>
      <c r="K45" s="404">
        <v>179.52</v>
      </c>
      <c r="L45" s="404">
        <v>143.61600000000001</v>
      </c>
      <c r="M45" s="404">
        <v>323.13600000000002</v>
      </c>
      <c r="N45" s="404">
        <f t="shared" si="1"/>
        <v>179.52</v>
      </c>
      <c r="O45" s="404">
        <f t="shared" si="2"/>
        <v>143.61600000000001</v>
      </c>
      <c r="P45" s="404">
        <f t="shared" si="3"/>
        <v>323.13600000000002</v>
      </c>
      <c r="Q45" s="404">
        <f t="shared" si="4"/>
        <v>0</v>
      </c>
      <c r="R45" s="404">
        <f t="shared" si="5"/>
        <v>0</v>
      </c>
      <c r="S45" s="404">
        <f t="shared" si="6"/>
        <v>0</v>
      </c>
      <c r="T45" s="820"/>
      <c r="U45" s="821"/>
      <c r="V45" s="822"/>
    </row>
    <row r="46" spans="1:22" s="14" customFormat="1">
      <c r="A46" s="28"/>
      <c r="B46" s="380" t="s">
        <v>86</v>
      </c>
      <c r="C46" s="28">
        <v>81225</v>
      </c>
      <c r="D46" s="28">
        <v>81225</v>
      </c>
      <c r="E46" s="409">
        <f t="shared" si="0"/>
        <v>4873.5</v>
      </c>
      <c r="F46" s="409">
        <v>3898.8</v>
      </c>
      <c r="G46" s="409">
        <v>8772.2999999999993</v>
      </c>
      <c r="H46" s="28">
        <v>0</v>
      </c>
      <c r="I46" s="28">
        <v>0</v>
      </c>
      <c r="J46" s="28">
        <v>0</v>
      </c>
      <c r="K46" s="409">
        <v>4873.5</v>
      </c>
      <c r="L46" s="409">
        <v>3898.8</v>
      </c>
      <c r="M46" s="409">
        <v>8772.2999999999993</v>
      </c>
      <c r="N46" s="409">
        <f t="shared" si="1"/>
        <v>4873.5</v>
      </c>
      <c r="O46" s="409">
        <f t="shared" si="2"/>
        <v>3898.8</v>
      </c>
      <c r="P46" s="409">
        <f t="shared" si="3"/>
        <v>8772.2999999999993</v>
      </c>
      <c r="Q46" s="409">
        <f t="shared" si="4"/>
        <v>0</v>
      </c>
      <c r="R46" s="409">
        <f t="shared" si="5"/>
        <v>0</v>
      </c>
      <c r="S46" s="409">
        <f t="shared" si="6"/>
        <v>0</v>
      </c>
      <c r="T46" s="28" t="s">
        <v>11</v>
      </c>
      <c r="U46" s="28"/>
      <c r="V46" s="28"/>
    </row>
    <row r="48" spans="1:22">
      <c r="F48" s="443"/>
      <c r="G48" s="443"/>
      <c r="M48" s="443"/>
      <c r="N48" s="443"/>
      <c r="Q48" s="443"/>
      <c r="R48" s="443"/>
    </row>
    <row r="49" spans="1:21">
      <c r="A49" s="578"/>
      <c r="B49" s="578"/>
      <c r="C49" s="578"/>
      <c r="D49" s="578"/>
      <c r="E49" s="578"/>
      <c r="F49" s="578"/>
      <c r="G49" s="578"/>
      <c r="H49" s="578"/>
      <c r="I49" s="578"/>
      <c r="J49" s="138"/>
      <c r="K49" s="138"/>
      <c r="L49" s="138"/>
      <c r="M49" s="138"/>
      <c r="N49" s="272"/>
      <c r="O49" s="138"/>
      <c r="P49" s="138"/>
      <c r="Q49" s="138"/>
      <c r="R49" s="578"/>
      <c r="S49" s="578"/>
      <c r="T49" s="578"/>
      <c r="U49" s="578"/>
    </row>
    <row r="50" spans="1:21">
      <c r="A50" s="578"/>
      <c r="B50" s="578"/>
      <c r="C50" s="578"/>
      <c r="D50" s="578"/>
      <c r="E50" s="578"/>
      <c r="F50" s="578"/>
      <c r="G50" s="578"/>
      <c r="H50" s="578"/>
      <c r="I50" s="578"/>
      <c r="J50" s="14"/>
      <c r="K50" s="14"/>
      <c r="L50" s="14"/>
      <c r="M50" s="623" t="s">
        <v>1079</v>
      </c>
      <c r="N50" s="623"/>
      <c r="O50" s="623"/>
      <c r="P50" s="623"/>
      <c r="Q50" s="623"/>
      <c r="R50" s="578"/>
      <c r="S50" s="578"/>
      <c r="T50" s="578"/>
      <c r="U50" s="578"/>
    </row>
    <row r="51" spans="1:21" ht="15">
      <c r="A51" s="14" t="s">
        <v>12</v>
      </c>
      <c r="B51" s="14"/>
      <c r="C51" s="14"/>
      <c r="D51" s="14"/>
      <c r="E51" s="14"/>
      <c r="F51" s="14"/>
      <c r="G51" s="14"/>
      <c r="H51" s="14"/>
      <c r="I51" s="14"/>
      <c r="J51" s="578"/>
      <c r="K51" s="578"/>
      <c r="L51" s="578"/>
      <c r="M51" s="675" t="s">
        <v>1058</v>
      </c>
      <c r="N51" s="675"/>
      <c r="O51" s="675"/>
      <c r="P51" s="675"/>
      <c r="Q51" s="675"/>
      <c r="R51" s="578"/>
      <c r="S51" s="578"/>
      <c r="T51" s="578"/>
      <c r="U51" s="14"/>
    </row>
    <row r="52" spans="1:21">
      <c r="A52" s="435"/>
      <c r="B52" s="435"/>
      <c r="C52" s="435"/>
      <c r="D52" s="435"/>
      <c r="E52" s="435"/>
      <c r="F52" s="435"/>
      <c r="G52" s="435"/>
      <c r="H52" s="435"/>
      <c r="I52" s="435"/>
      <c r="J52" s="435"/>
      <c r="K52" s="435"/>
      <c r="L52" s="435"/>
      <c r="M52" s="435"/>
      <c r="N52" s="435"/>
      <c r="O52" s="435"/>
      <c r="P52" s="578"/>
      <c r="Q52" s="578"/>
      <c r="R52" s="578"/>
      <c r="S52" s="578"/>
      <c r="T52" s="578"/>
      <c r="U52" s="578"/>
    </row>
    <row r="53" spans="1:21">
      <c r="A53" s="435"/>
      <c r="B53" s="435"/>
      <c r="C53" s="435"/>
      <c r="D53" s="435"/>
      <c r="E53" s="435"/>
      <c r="F53" s="435"/>
      <c r="G53" s="435"/>
      <c r="H53" s="435"/>
      <c r="I53" s="435"/>
      <c r="J53" s="624" t="s">
        <v>1081</v>
      </c>
      <c r="K53" s="624"/>
      <c r="L53" s="435"/>
      <c r="M53" s="435"/>
      <c r="N53" s="435"/>
      <c r="O53" s="435"/>
      <c r="P53" s="435"/>
      <c r="Q53" s="435"/>
      <c r="R53" s="578"/>
      <c r="S53" s="578"/>
      <c r="T53" s="578"/>
      <c r="U53" s="578"/>
    </row>
    <row r="54" spans="1:21" ht="15" customHeight="1">
      <c r="A54" s="578"/>
      <c r="B54" s="578"/>
      <c r="C54" s="578"/>
      <c r="D54" s="578"/>
      <c r="E54" s="578"/>
      <c r="F54" s="578"/>
      <c r="G54" s="578"/>
      <c r="H54" s="578"/>
      <c r="I54" s="578"/>
      <c r="J54" s="14"/>
      <c r="K54" s="14"/>
      <c r="L54" s="34"/>
      <c r="M54" s="623" t="s">
        <v>1080</v>
      </c>
      <c r="N54" s="623"/>
      <c r="O54" s="623"/>
      <c r="P54" s="623"/>
      <c r="Q54" s="623"/>
      <c r="R54" s="517"/>
      <c r="S54" s="517"/>
      <c r="T54" s="517"/>
      <c r="U54" s="517"/>
    </row>
    <row r="55" spans="1:21" ht="15">
      <c r="A55" s="578"/>
      <c r="B55" s="578"/>
      <c r="C55" s="578"/>
      <c r="D55" s="578"/>
      <c r="E55" s="578"/>
      <c r="F55" s="578"/>
      <c r="G55" s="578"/>
      <c r="H55" s="578"/>
      <c r="I55" s="578"/>
      <c r="J55" s="578"/>
      <c r="K55" s="578"/>
      <c r="L55" s="578"/>
      <c r="M55" s="517"/>
      <c r="N55" s="517"/>
      <c r="O55" s="517"/>
      <c r="P55" s="578"/>
      <c r="Q55" s="578"/>
      <c r="R55" s="578"/>
      <c r="S55" s="578"/>
      <c r="T55" s="578"/>
      <c r="U55" s="578"/>
    </row>
    <row r="56" spans="1:21">
      <c r="A56" s="578"/>
      <c r="B56" s="578"/>
      <c r="C56" s="578"/>
      <c r="D56" s="578"/>
      <c r="E56" s="578"/>
      <c r="F56" s="578"/>
      <c r="G56" s="578"/>
      <c r="H56" s="578"/>
      <c r="I56" s="578"/>
      <c r="J56" s="578"/>
      <c r="K56" s="578"/>
      <c r="L56" s="578"/>
      <c r="M56" s="578"/>
      <c r="N56" s="578"/>
      <c r="O56" s="578"/>
      <c r="P56" s="578"/>
      <c r="Q56" s="578"/>
      <c r="R56" s="578"/>
      <c r="S56" s="578"/>
      <c r="T56" s="578"/>
      <c r="U56" s="578"/>
    </row>
    <row r="57" spans="1:21">
      <c r="A57" s="578"/>
      <c r="B57" s="578"/>
      <c r="C57" s="578"/>
      <c r="D57" s="578"/>
      <c r="E57" s="578"/>
      <c r="F57" s="578"/>
      <c r="G57" s="578"/>
      <c r="H57" s="578"/>
      <c r="I57" s="578"/>
      <c r="J57" s="578"/>
      <c r="K57" s="578"/>
      <c r="L57" s="578"/>
      <c r="M57" s="578"/>
      <c r="N57" s="578"/>
      <c r="O57" s="578"/>
      <c r="P57" s="578"/>
      <c r="Q57" s="578"/>
      <c r="R57" s="578"/>
      <c r="S57" s="578"/>
      <c r="T57" s="578"/>
      <c r="U57" s="578"/>
    </row>
  </sheetData>
  <mergeCells count="24">
    <mergeCell ref="A11:A12"/>
    <mergeCell ref="M50:Q50"/>
    <mergeCell ref="J53:K53"/>
    <mergeCell ref="M54:Q54"/>
    <mergeCell ref="T14:V45"/>
    <mergeCell ref="U11:U12"/>
    <mergeCell ref="E11:G11"/>
    <mergeCell ref="M51:Q51"/>
    <mergeCell ref="Q1:V1"/>
    <mergeCell ref="H11:J11"/>
    <mergeCell ref="Q11:S11"/>
    <mergeCell ref="A3:Q3"/>
    <mergeCell ref="T11:T12"/>
    <mergeCell ref="K11:M11"/>
    <mergeCell ref="D11:D12"/>
    <mergeCell ref="P10:V10"/>
    <mergeCell ref="C11:C12"/>
    <mergeCell ref="B11:B12"/>
    <mergeCell ref="N11:P11"/>
    <mergeCell ref="U9:V9"/>
    <mergeCell ref="A5:Q5"/>
    <mergeCell ref="A8:S8"/>
    <mergeCell ref="A4:P4"/>
    <mergeCell ref="V11:V12"/>
  </mergeCells>
  <printOptions horizontalCentered="1"/>
  <pageMargins left="0.70866141732283472" right="0.70866141732283472" top="0.23622047244094491" bottom="0" header="0.31496062992125984" footer="0.31496062992125984"/>
  <pageSetup paperSize="9" scale="67"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V53"/>
  <sheetViews>
    <sheetView zoomScaleSheetLayoutView="85" workbookViewId="0">
      <selection activeCell="D13" sqref="D13:D45"/>
    </sheetView>
  </sheetViews>
  <sheetFormatPr defaultRowHeight="12.75"/>
  <cols>
    <col min="1" max="1" width="6" customWidth="1"/>
    <col min="2" max="3" width="14.7109375" customWidth="1"/>
    <col min="4" max="4" width="11.140625" customWidth="1"/>
    <col min="5" max="5" width="10.28515625" customWidth="1"/>
    <col min="6" max="6" width="9.42578125" customWidth="1"/>
    <col min="7" max="7" width="9.140625" customWidth="1"/>
    <col min="20" max="20" width="10.42578125" customWidth="1"/>
    <col min="21" max="21" width="11.140625" customWidth="1"/>
    <col min="22" max="22" width="11.85546875" customWidth="1"/>
  </cols>
  <sheetData>
    <row r="1" spans="1:22" ht="15">
      <c r="Q1" s="825" t="s">
        <v>196</v>
      </c>
      <c r="R1" s="825"/>
      <c r="S1" s="825"/>
      <c r="T1" s="825"/>
      <c r="U1" s="825"/>
      <c r="V1" s="825"/>
    </row>
    <row r="3" spans="1:22" ht="15">
      <c r="A3" s="767" t="s">
        <v>0</v>
      </c>
      <c r="B3" s="767"/>
      <c r="C3" s="767"/>
      <c r="D3" s="767"/>
      <c r="E3" s="767"/>
      <c r="F3" s="767"/>
      <c r="G3" s="767"/>
      <c r="H3" s="767"/>
      <c r="I3" s="767"/>
      <c r="J3" s="767"/>
      <c r="K3" s="767"/>
      <c r="L3" s="767"/>
      <c r="M3" s="767"/>
      <c r="N3" s="767"/>
      <c r="O3" s="767"/>
      <c r="P3" s="767"/>
      <c r="Q3" s="767"/>
    </row>
    <row r="4" spans="1:22" ht="20.25">
      <c r="A4" s="722" t="s">
        <v>734</v>
      </c>
      <c r="B4" s="722"/>
      <c r="C4" s="722"/>
      <c r="D4" s="722"/>
      <c r="E4" s="722"/>
      <c r="F4" s="722"/>
      <c r="G4" s="722"/>
      <c r="H4" s="722"/>
      <c r="I4" s="722"/>
      <c r="J4" s="722"/>
      <c r="K4" s="722"/>
      <c r="L4" s="722"/>
      <c r="M4" s="722"/>
      <c r="N4" s="722"/>
      <c r="O4" s="722"/>
      <c r="P4" s="722"/>
      <c r="Q4" s="42"/>
    </row>
    <row r="5" spans="1:22" ht="15.75">
      <c r="A5" s="826" t="s">
        <v>924</v>
      </c>
      <c r="B5" s="826"/>
      <c r="C5" s="826"/>
      <c r="D5" s="826"/>
      <c r="E5" s="826"/>
      <c r="F5" s="826"/>
      <c r="G5" s="826"/>
      <c r="H5" s="826"/>
      <c r="I5" s="826"/>
      <c r="J5" s="826"/>
      <c r="K5" s="826"/>
      <c r="L5" s="826"/>
      <c r="M5" s="826"/>
      <c r="N5" s="826"/>
      <c r="O5" s="826"/>
      <c r="P5" s="826"/>
      <c r="Q5" s="826"/>
    </row>
    <row r="6" spans="1:22">
      <c r="A6" s="34"/>
      <c r="B6" s="34"/>
      <c r="C6" s="157"/>
      <c r="D6" s="34"/>
      <c r="E6" s="34"/>
      <c r="F6" s="34"/>
      <c r="G6" s="34"/>
      <c r="H6" s="34"/>
      <c r="I6" s="34"/>
      <c r="J6" s="34"/>
      <c r="K6" s="34"/>
      <c r="L6" s="34"/>
      <c r="M6" s="34"/>
      <c r="N6" s="34"/>
      <c r="O6" s="34"/>
      <c r="P6" s="34"/>
      <c r="Q6" s="34"/>
      <c r="U6" s="34"/>
    </row>
    <row r="7" spans="1:22" ht="15.75">
      <c r="A7" s="665" t="s">
        <v>806</v>
      </c>
      <c r="B7" s="665"/>
      <c r="C7" s="665"/>
      <c r="D7" s="665"/>
      <c r="E7" s="665"/>
      <c r="F7" s="665"/>
      <c r="G7" s="665"/>
      <c r="H7" s="665"/>
      <c r="I7" s="665"/>
      <c r="J7" s="665"/>
      <c r="K7" s="665"/>
      <c r="L7" s="665"/>
      <c r="M7" s="665"/>
      <c r="N7" s="665"/>
      <c r="O7" s="665"/>
      <c r="P7" s="665"/>
      <c r="Q7" s="665"/>
      <c r="R7" s="665"/>
      <c r="S7" s="665"/>
    </row>
    <row r="8" spans="1:22" ht="15.75">
      <c r="A8" s="45"/>
      <c r="B8" s="38"/>
      <c r="C8" s="38"/>
      <c r="D8" s="38"/>
      <c r="E8" s="38"/>
      <c r="F8" s="38"/>
      <c r="G8" s="38"/>
      <c r="H8" s="38"/>
      <c r="I8" s="38"/>
      <c r="J8" s="38"/>
      <c r="K8" s="38"/>
      <c r="L8" s="38"/>
      <c r="M8" s="38"/>
      <c r="N8" s="38"/>
      <c r="O8" s="38"/>
      <c r="P8" s="811" t="s">
        <v>214</v>
      </c>
      <c r="Q8" s="811"/>
      <c r="R8" s="811"/>
      <c r="S8" s="811"/>
      <c r="T8" s="811"/>
      <c r="U8" s="811"/>
      <c r="V8" s="811"/>
    </row>
    <row r="9" spans="1:22">
      <c r="P9" s="739" t="s">
        <v>1070</v>
      </c>
      <c r="Q9" s="739"/>
      <c r="R9" s="739"/>
      <c r="S9" s="739"/>
      <c r="T9" s="739"/>
      <c r="U9" s="739"/>
      <c r="V9" s="739"/>
    </row>
    <row r="10" spans="1:22" ht="28.5" customHeight="1">
      <c r="A10" s="823" t="s">
        <v>21</v>
      </c>
      <c r="B10" s="764" t="s">
        <v>194</v>
      </c>
      <c r="C10" s="764" t="s">
        <v>362</v>
      </c>
      <c r="D10" s="764" t="s">
        <v>467</v>
      </c>
      <c r="E10" s="667" t="s">
        <v>844</v>
      </c>
      <c r="F10" s="667"/>
      <c r="G10" s="667"/>
      <c r="H10" s="614" t="s">
        <v>816</v>
      </c>
      <c r="I10" s="615"/>
      <c r="J10" s="616"/>
      <c r="K10" s="801" t="s">
        <v>364</v>
      </c>
      <c r="L10" s="802"/>
      <c r="M10" s="803"/>
      <c r="N10" s="808" t="s">
        <v>149</v>
      </c>
      <c r="O10" s="809"/>
      <c r="P10" s="810"/>
      <c r="Q10" s="613" t="s">
        <v>845</v>
      </c>
      <c r="R10" s="613"/>
      <c r="S10" s="613"/>
      <c r="T10" s="764" t="s">
        <v>236</v>
      </c>
      <c r="U10" s="764" t="s">
        <v>416</v>
      </c>
      <c r="V10" s="764" t="s">
        <v>365</v>
      </c>
    </row>
    <row r="11" spans="1:22" ht="69" customHeight="1">
      <c r="A11" s="824"/>
      <c r="B11" s="765"/>
      <c r="C11" s="765"/>
      <c r="D11" s="765"/>
      <c r="E11" s="5" t="s">
        <v>169</v>
      </c>
      <c r="F11" s="5" t="s">
        <v>195</v>
      </c>
      <c r="G11" s="5" t="s">
        <v>16</v>
      </c>
      <c r="H11" s="5" t="s">
        <v>169</v>
      </c>
      <c r="I11" s="5" t="s">
        <v>195</v>
      </c>
      <c r="J11" s="5" t="s">
        <v>16</v>
      </c>
      <c r="K11" s="5" t="s">
        <v>169</v>
      </c>
      <c r="L11" s="5" t="s">
        <v>195</v>
      </c>
      <c r="M11" s="5" t="s">
        <v>16</v>
      </c>
      <c r="N11" s="5" t="s">
        <v>169</v>
      </c>
      <c r="O11" s="5" t="s">
        <v>195</v>
      </c>
      <c r="P11" s="5" t="s">
        <v>16</v>
      </c>
      <c r="Q11" s="5" t="s">
        <v>224</v>
      </c>
      <c r="R11" s="5" t="s">
        <v>206</v>
      </c>
      <c r="S11" s="5" t="s">
        <v>207</v>
      </c>
      <c r="T11" s="765"/>
      <c r="U11" s="765"/>
      <c r="V11" s="765"/>
    </row>
    <row r="12" spans="1:22">
      <c r="A12" s="156">
        <v>1</v>
      </c>
      <c r="B12" s="103">
        <v>2</v>
      </c>
      <c r="C12" s="8">
        <v>3</v>
      </c>
      <c r="D12" s="156">
        <v>4</v>
      </c>
      <c r="E12" s="103">
        <v>5</v>
      </c>
      <c r="F12" s="8">
        <v>6</v>
      </c>
      <c r="G12" s="156">
        <v>7</v>
      </c>
      <c r="H12" s="103">
        <v>8</v>
      </c>
      <c r="I12" s="8">
        <v>9</v>
      </c>
      <c r="J12" s="156">
        <v>10</v>
      </c>
      <c r="K12" s="103">
        <v>11</v>
      </c>
      <c r="L12" s="8">
        <v>12</v>
      </c>
      <c r="M12" s="156">
        <v>13</v>
      </c>
      <c r="N12" s="103">
        <v>14</v>
      </c>
      <c r="O12" s="8">
        <v>15</v>
      </c>
      <c r="P12" s="156">
        <v>16</v>
      </c>
      <c r="Q12" s="103">
        <v>17</v>
      </c>
      <c r="R12" s="8">
        <v>18</v>
      </c>
      <c r="S12" s="156">
        <v>19</v>
      </c>
      <c r="T12" s="103">
        <v>20</v>
      </c>
      <c r="U12" s="156">
        <v>21</v>
      </c>
      <c r="V12" s="103">
        <v>22</v>
      </c>
    </row>
    <row r="13" spans="1:22">
      <c r="A13" s="17">
        <v>1</v>
      </c>
      <c r="B13" s="379" t="s">
        <v>887</v>
      </c>
      <c r="C13" s="9">
        <v>809</v>
      </c>
      <c r="D13" s="9">
        <v>809</v>
      </c>
      <c r="E13" s="403">
        <v>48.54</v>
      </c>
      <c r="F13" s="403">
        <v>38.832000000000001</v>
      </c>
      <c r="G13" s="403">
        <v>87.372</v>
      </c>
      <c r="H13" s="403">
        <v>0</v>
      </c>
      <c r="I13" s="403">
        <v>0</v>
      </c>
      <c r="J13" s="403">
        <v>0</v>
      </c>
      <c r="K13" s="403">
        <v>48.54</v>
      </c>
      <c r="L13" s="403">
        <v>38.832000000000001</v>
      </c>
      <c r="M13" s="403">
        <v>87.372</v>
      </c>
      <c r="N13" s="403">
        <f>D13*600*10/100000</f>
        <v>48.54</v>
      </c>
      <c r="O13" s="403">
        <f>D13*400*12/100000</f>
        <v>38.832000000000001</v>
      </c>
      <c r="P13" s="403">
        <f>SUM(N13:O13)</f>
        <v>87.372</v>
      </c>
      <c r="Q13" s="403">
        <f>H13+K13-N13</f>
        <v>0</v>
      </c>
      <c r="R13" s="403">
        <f>I13+L13-O13</f>
        <v>0</v>
      </c>
      <c r="S13" s="403">
        <f>SUM(Q13:R13)</f>
        <v>0</v>
      </c>
      <c r="T13" s="814" t="s">
        <v>955</v>
      </c>
      <c r="U13" s="815"/>
      <c r="V13" s="816"/>
    </row>
    <row r="14" spans="1:22">
      <c r="A14" s="17">
        <v>2</v>
      </c>
      <c r="B14" s="379" t="s">
        <v>888</v>
      </c>
      <c r="C14" s="9">
        <v>1062</v>
      </c>
      <c r="D14" s="9">
        <v>1062</v>
      </c>
      <c r="E14" s="403">
        <v>63.72</v>
      </c>
      <c r="F14" s="403">
        <v>50.975999999999999</v>
      </c>
      <c r="G14" s="403">
        <v>114.696</v>
      </c>
      <c r="H14" s="403">
        <v>0</v>
      </c>
      <c r="I14" s="403">
        <v>0</v>
      </c>
      <c r="J14" s="403">
        <v>0</v>
      </c>
      <c r="K14" s="403">
        <v>63.72</v>
      </c>
      <c r="L14" s="403">
        <v>50.975999999999999</v>
      </c>
      <c r="M14" s="403">
        <v>114.696</v>
      </c>
      <c r="N14" s="403">
        <f t="shared" ref="N14:N45" si="0">D14*600*10/100000</f>
        <v>63.72</v>
      </c>
      <c r="O14" s="403">
        <f t="shared" ref="O14:O45" si="1">D14*400*12/100000</f>
        <v>50.975999999999999</v>
      </c>
      <c r="P14" s="403">
        <f t="shared" ref="P14:P45" si="2">SUM(N14:O14)</f>
        <v>114.696</v>
      </c>
      <c r="Q14" s="403">
        <f t="shared" ref="Q14:Q45" si="3">H14+K14-N14</f>
        <v>0</v>
      </c>
      <c r="R14" s="403">
        <f t="shared" ref="R14:R45" si="4">I14+L14-O14</f>
        <v>0</v>
      </c>
      <c r="S14" s="403">
        <f t="shared" ref="S14:S45" si="5">SUM(Q14:R14)</f>
        <v>0</v>
      </c>
      <c r="T14" s="817"/>
      <c r="U14" s="818"/>
      <c r="V14" s="819"/>
    </row>
    <row r="15" spans="1:22" ht="16.5" customHeight="1">
      <c r="A15" s="17">
        <v>3</v>
      </c>
      <c r="B15" s="379" t="s">
        <v>889</v>
      </c>
      <c r="C15" s="9">
        <v>1506</v>
      </c>
      <c r="D15" s="9">
        <v>1506</v>
      </c>
      <c r="E15" s="403">
        <v>90.36</v>
      </c>
      <c r="F15" s="403">
        <v>72.287999999999997</v>
      </c>
      <c r="G15" s="403">
        <v>162.648</v>
      </c>
      <c r="H15" s="403">
        <v>0</v>
      </c>
      <c r="I15" s="403">
        <v>0</v>
      </c>
      <c r="J15" s="403">
        <v>0</v>
      </c>
      <c r="K15" s="403">
        <v>90.36</v>
      </c>
      <c r="L15" s="403">
        <v>72.287999999999997</v>
      </c>
      <c r="M15" s="403">
        <v>162.648</v>
      </c>
      <c r="N15" s="403">
        <f t="shared" si="0"/>
        <v>90.36</v>
      </c>
      <c r="O15" s="403">
        <f t="shared" si="1"/>
        <v>72.287999999999997</v>
      </c>
      <c r="P15" s="403">
        <f t="shared" si="2"/>
        <v>162.648</v>
      </c>
      <c r="Q15" s="403">
        <f t="shared" si="3"/>
        <v>0</v>
      </c>
      <c r="R15" s="403">
        <f t="shared" si="4"/>
        <v>0</v>
      </c>
      <c r="S15" s="403">
        <f t="shared" si="5"/>
        <v>0</v>
      </c>
      <c r="T15" s="817"/>
      <c r="U15" s="818"/>
      <c r="V15" s="819"/>
    </row>
    <row r="16" spans="1:22">
      <c r="A16" s="17">
        <v>4</v>
      </c>
      <c r="B16" s="379" t="s">
        <v>890</v>
      </c>
      <c r="C16" s="9">
        <v>1800</v>
      </c>
      <c r="D16" s="9">
        <v>1800</v>
      </c>
      <c r="E16" s="403">
        <v>108</v>
      </c>
      <c r="F16" s="403">
        <v>86.4</v>
      </c>
      <c r="G16" s="403">
        <v>194.4</v>
      </c>
      <c r="H16" s="403">
        <v>0</v>
      </c>
      <c r="I16" s="403">
        <v>0</v>
      </c>
      <c r="J16" s="403">
        <v>0</v>
      </c>
      <c r="K16" s="403">
        <v>108</v>
      </c>
      <c r="L16" s="403">
        <v>86.4</v>
      </c>
      <c r="M16" s="403">
        <v>194.4</v>
      </c>
      <c r="N16" s="403">
        <f t="shared" si="0"/>
        <v>108</v>
      </c>
      <c r="O16" s="403">
        <f t="shared" si="1"/>
        <v>86.4</v>
      </c>
      <c r="P16" s="403">
        <f t="shared" si="2"/>
        <v>194.4</v>
      </c>
      <c r="Q16" s="403">
        <f t="shared" si="3"/>
        <v>0</v>
      </c>
      <c r="R16" s="403">
        <f t="shared" si="4"/>
        <v>0</v>
      </c>
      <c r="S16" s="403">
        <f t="shared" si="5"/>
        <v>0</v>
      </c>
      <c r="T16" s="817"/>
      <c r="U16" s="818"/>
      <c r="V16" s="819"/>
    </row>
    <row r="17" spans="1:22">
      <c r="A17" s="17">
        <v>5</v>
      </c>
      <c r="B17" s="379" t="s">
        <v>891</v>
      </c>
      <c r="C17" s="9">
        <v>1492</v>
      </c>
      <c r="D17" s="9">
        <v>1492</v>
      </c>
      <c r="E17" s="403">
        <v>89.52</v>
      </c>
      <c r="F17" s="403">
        <v>71.616</v>
      </c>
      <c r="G17" s="403">
        <v>161.136</v>
      </c>
      <c r="H17" s="403">
        <v>0</v>
      </c>
      <c r="I17" s="403">
        <v>0</v>
      </c>
      <c r="J17" s="403">
        <v>0</v>
      </c>
      <c r="K17" s="403">
        <v>89.52</v>
      </c>
      <c r="L17" s="403">
        <v>71.616</v>
      </c>
      <c r="M17" s="403">
        <v>161.136</v>
      </c>
      <c r="N17" s="403">
        <f t="shared" si="0"/>
        <v>89.52</v>
      </c>
      <c r="O17" s="403">
        <f t="shared" si="1"/>
        <v>71.616</v>
      </c>
      <c r="P17" s="403">
        <f t="shared" si="2"/>
        <v>161.136</v>
      </c>
      <c r="Q17" s="403">
        <f t="shared" si="3"/>
        <v>0</v>
      </c>
      <c r="R17" s="403">
        <f t="shared" si="4"/>
        <v>0</v>
      </c>
      <c r="S17" s="403">
        <f t="shared" si="5"/>
        <v>0</v>
      </c>
      <c r="T17" s="817"/>
      <c r="U17" s="818"/>
      <c r="V17" s="819"/>
    </row>
    <row r="18" spans="1:22">
      <c r="A18" s="17">
        <v>6</v>
      </c>
      <c r="B18" s="379" t="s">
        <v>892</v>
      </c>
      <c r="C18" s="9">
        <v>1449</v>
      </c>
      <c r="D18" s="9">
        <v>1449</v>
      </c>
      <c r="E18" s="403">
        <v>86.94</v>
      </c>
      <c r="F18" s="403">
        <v>69.552000000000007</v>
      </c>
      <c r="G18" s="403">
        <v>156.49200000000002</v>
      </c>
      <c r="H18" s="403">
        <v>0</v>
      </c>
      <c r="I18" s="403">
        <v>0</v>
      </c>
      <c r="J18" s="403">
        <v>0</v>
      </c>
      <c r="K18" s="403">
        <v>86.94</v>
      </c>
      <c r="L18" s="403">
        <v>69.552000000000007</v>
      </c>
      <c r="M18" s="403">
        <v>156.49200000000002</v>
      </c>
      <c r="N18" s="403">
        <f t="shared" si="0"/>
        <v>86.94</v>
      </c>
      <c r="O18" s="403">
        <f t="shared" si="1"/>
        <v>69.552000000000007</v>
      </c>
      <c r="P18" s="403">
        <f t="shared" si="2"/>
        <v>156.49200000000002</v>
      </c>
      <c r="Q18" s="403">
        <f t="shared" si="3"/>
        <v>0</v>
      </c>
      <c r="R18" s="403">
        <f t="shared" si="4"/>
        <v>0</v>
      </c>
      <c r="S18" s="403">
        <f t="shared" si="5"/>
        <v>0</v>
      </c>
      <c r="T18" s="817"/>
      <c r="U18" s="818"/>
      <c r="V18" s="819"/>
    </row>
    <row r="19" spans="1:22">
      <c r="A19" s="17">
        <v>7</v>
      </c>
      <c r="B19" s="379" t="s">
        <v>893</v>
      </c>
      <c r="C19" s="9">
        <v>1424</v>
      </c>
      <c r="D19" s="9">
        <v>1424</v>
      </c>
      <c r="E19" s="403">
        <v>85.44</v>
      </c>
      <c r="F19" s="403">
        <v>68.352000000000004</v>
      </c>
      <c r="G19" s="403">
        <v>153.792</v>
      </c>
      <c r="H19" s="403">
        <v>0</v>
      </c>
      <c r="I19" s="403">
        <v>0</v>
      </c>
      <c r="J19" s="403">
        <v>0</v>
      </c>
      <c r="K19" s="403">
        <v>85.44</v>
      </c>
      <c r="L19" s="403">
        <v>68.352000000000004</v>
      </c>
      <c r="M19" s="403">
        <v>153.792</v>
      </c>
      <c r="N19" s="403">
        <f t="shared" si="0"/>
        <v>85.44</v>
      </c>
      <c r="O19" s="403">
        <f t="shared" si="1"/>
        <v>68.352000000000004</v>
      </c>
      <c r="P19" s="403">
        <f t="shared" si="2"/>
        <v>153.792</v>
      </c>
      <c r="Q19" s="403">
        <f t="shared" si="3"/>
        <v>0</v>
      </c>
      <c r="R19" s="403">
        <f t="shared" si="4"/>
        <v>0</v>
      </c>
      <c r="S19" s="403">
        <f t="shared" si="5"/>
        <v>0</v>
      </c>
      <c r="T19" s="817"/>
      <c r="U19" s="818"/>
      <c r="V19" s="819"/>
    </row>
    <row r="20" spans="1:22">
      <c r="A20" s="17">
        <v>8</v>
      </c>
      <c r="B20" s="379" t="s">
        <v>894</v>
      </c>
      <c r="C20" s="9">
        <v>1952</v>
      </c>
      <c r="D20" s="9">
        <v>1952</v>
      </c>
      <c r="E20" s="403">
        <v>117.12</v>
      </c>
      <c r="F20" s="403">
        <v>93.695999999999998</v>
      </c>
      <c r="G20" s="403">
        <v>210.816</v>
      </c>
      <c r="H20" s="403">
        <v>0</v>
      </c>
      <c r="I20" s="403">
        <v>0</v>
      </c>
      <c r="J20" s="403">
        <v>0</v>
      </c>
      <c r="K20" s="403">
        <v>117.12</v>
      </c>
      <c r="L20" s="403">
        <v>93.695999999999998</v>
      </c>
      <c r="M20" s="403">
        <v>210.816</v>
      </c>
      <c r="N20" s="403">
        <f t="shared" si="0"/>
        <v>117.12</v>
      </c>
      <c r="O20" s="403">
        <f t="shared" si="1"/>
        <v>93.695999999999998</v>
      </c>
      <c r="P20" s="403">
        <f t="shared" si="2"/>
        <v>210.816</v>
      </c>
      <c r="Q20" s="403">
        <f t="shared" si="3"/>
        <v>0</v>
      </c>
      <c r="R20" s="403">
        <f t="shared" si="4"/>
        <v>0</v>
      </c>
      <c r="S20" s="403">
        <f t="shared" si="5"/>
        <v>0</v>
      </c>
      <c r="T20" s="817"/>
      <c r="U20" s="818"/>
      <c r="V20" s="819"/>
    </row>
    <row r="21" spans="1:22">
      <c r="A21" s="17">
        <v>9</v>
      </c>
      <c r="B21" s="379" t="s">
        <v>895</v>
      </c>
      <c r="C21" s="9">
        <v>1214</v>
      </c>
      <c r="D21" s="9">
        <v>1214</v>
      </c>
      <c r="E21" s="403">
        <v>72.84</v>
      </c>
      <c r="F21" s="403">
        <v>58.271999999999998</v>
      </c>
      <c r="G21" s="403">
        <v>131.11199999999999</v>
      </c>
      <c r="H21" s="403">
        <v>0</v>
      </c>
      <c r="I21" s="403">
        <v>0</v>
      </c>
      <c r="J21" s="403">
        <v>0</v>
      </c>
      <c r="K21" s="403">
        <v>72.84</v>
      </c>
      <c r="L21" s="403">
        <v>58.271999999999998</v>
      </c>
      <c r="M21" s="403">
        <v>131.11199999999999</v>
      </c>
      <c r="N21" s="403">
        <f t="shared" si="0"/>
        <v>72.84</v>
      </c>
      <c r="O21" s="403">
        <f t="shared" si="1"/>
        <v>58.271999999999998</v>
      </c>
      <c r="P21" s="403">
        <f t="shared" si="2"/>
        <v>131.11199999999999</v>
      </c>
      <c r="Q21" s="403">
        <f t="shared" si="3"/>
        <v>0</v>
      </c>
      <c r="R21" s="403">
        <f t="shared" si="4"/>
        <v>0</v>
      </c>
      <c r="S21" s="403">
        <f t="shared" si="5"/>
        <v>0</v>
      </c>
      <c r="T21" s="817"/>
      <c r="U21" s="818"/>
      <c r="V21" s="819"/>
    </row>
    <row r="22" spans="1:22">
      <c r="A22" s="17">
        <v>10</v>
      </c>
      <c r="B22" s="379" t="s">
        <v>896</v>
      </c>
      <c r="C22" s="9">
        <v>783</v>
      </c>
      <c r="D22" s="9">
        <v>783</v>
      </c>
      <c r="E22" s="403">
        <v>46.98</v>
      </c>
      <c r="F22" s="403">
        <v>37.584000000000003</v>
      </c>
      <c r="G22" s="403">
        <v>84.563999999999993</v>
      </c>
      <c r="H22" s="403">
        <v>0</v>
      </c>
      <c r="I22" s="403">
        <v>0</v>
      </c>
      <c r="J22" s="403">
        <v>0</v>
      </c>
      <c r="K22" s="403">
        <v>46.98</v>
      </c>
      <c r="L22" s="403">
        <v>37.584000000000003</v>
      </c>
      <c r="M22" s="403">
        <v>84.563999999999993</v>
      </c>
      <c r="N22" s="403">
        <f t="shared" si="0"/>
        <v>46.98</v>
      </c>
      <c r="O22" s="403">
        <f t="shared" si="1"/>
        <v>37.584000000000003</v>
      </c>
      <c r="P22" s="403">
        <f t="shared" si="2"/>
        <v>84.563999999999993</v>
      </c>
      <c r="Q22" s="403">
        <f t="shared" si="3"/>
        <v>0</v>
      </c>
      <c r="R22" s="403">
        <f t="shared" si="4"/>
        <v>0</v>
      </c>
      <c r="S22" s="403">
        <f t="shared" si="5"/>
        <v>0</v>
      </c>
      <c r="T22" s="817"/>
      <c r="U22" s="818"/>
      <c r="V22" s="819"/>
    </row>
    <row r="23" spans="1:22" ht="16.5" customHeight="1">
      <c r="A23" s="17">
        <v>11</v>
      </c>
      <c r="B23" s="379" t="s">
        <v>897</v>
      </c>
      <c r="C23" s="9">
        <v>1685</v>
      </c>
      <c r="D23" s="9">
        <v>1685</v>
      </c>
      <c r="E23" s="403">
        <v>101.1</v>
      </c>
      <c r="F23" s="403">
        <v>80.88</v>
      </c>
      <c r="G23" s="403">
        <v>181.98</v>
      </c>
      <c r="H23" s="403">
        <v>0</v>
      </c>
      <c r="I23" s="403">
        <v>0</v>
      </c>
      <c r="J23" s="403">
        <v>0</v>
      </c>
      <c r="K23" s="403">
        <v>101.1</v>
      </c>
      <c r="L23" s="403">
        <v>80.88</v>
      </c>
      <c r="M23" s="403">
        <v>181.98</v>
      </c>
      <c r="N23" s="403">
        <f t="shared" si="0"/>
        <v>101.1</v>
      </c>
      <c r="O23" s="403">
        <f t="shared" si="1"/>
        <v>80.88</v>
      </c>
      <c r="P23" s="403">
        <f t="shared" si="2"/>
        <v>181.98</v>
      </c>
      <c r="Q23" s="403">
        <f t="shared" si="3"/>
        <v>0</v>
      </c>
      <c r="R23" s="403">
        <f t="shared" si="4"/>
        <v>0</v>
      </c>
      <c r="S23" s="403">
        <f t="shared" si="5"/>
        <v>0</v>
      </c>
      <c r="T23" s="817"/>
      <c r="U23" s="818"/>
      <c r="V23" s="819"/>
    </row>
    <row r="24" spans="1:22">
      <c r="A24" s="17">
        <v>12</v>
      </c>
      <c r="B24" s="379" t="s">
        <v>898</v>
      </c>
      <c r="C24" s="9">
        <v>1736</v>
      </c>
      <c r="D24" s="9">
        <v>1736</v>
      </c>
      <c r="E24" s="403">
        <v>104.16</v>
      </c>
      <c r="F24" s="403">
        <v>83.328000000000003</v>
      </c>
      <c r="G24" s="403">
        <v>187.488</v>
      </c>
      <c r="H24" s="403">
        <v>0</v>
      </c>
      <c r="I24" s="403">
        <v>0</v>
      </c>
      <c r="J24" s="403">
        <v>0</v>
      </c>
      <c r="K24" s="403">
        <v>104.16</v>
      </c>
      <c r="L24" s="403">
        <v>83.328000000000003</v>
      </c>
      <c r="M24" s="403">
        <v>187.488</v>
      </c>
      <c r="N24" s="403">
        <f t="shared" si="0"/>
        <v>104.16</v>
      </c>
      <c r="O24" s="403">
        <f t="shared" si="1"/>
        <v>83.328000000000003</v>
      </c>
      <c r="P24" s="403">
        <f t="shared" si="2"/>
        <v>187.488</v>
      </c>
      <c r="Q24" s="403">
        <f t="shared" si="3"/>
        <v>0</v>
      </c>
      <c r="R24" s="403">
        <f t="shared" si="4"/>
        <v>0</v>
      </c>
      <c r="S24" s="403">
        <f t="shared" si="5"/>
        <v>0</v>
      </c>
      <c r="T24" s="817"/>
      <c r="U24" s="818"/>
      <c r="V24" s="819"/>
    </row>
    <row r="25" spans="1:22">
      <c r="A25" s="17">
        <v>13</v>
      </c>
      <c r="B25" s="379" t="s">
        <v>899</v>
      </c>
      <c r="C25" s="9">
        <v>1142</v>
      </c>
      <c r="D25" s="9">
        <v>1142</v>
      </c>
      <c r="E25" s="403">
        <v>68.52</v>
      </c>
      <c r="F25" s="403">
        <v>54.816000000000003</v>
      </c>
      <c r="G25" s="403">
        <v>123.336</v>
      </c>
      <c r="H25" s="403">
        <v>0</v>
      </c>
      <c r="I25" s="403">
        <v>0</v>
      </c>
      <c r="J25" s="403">
        <v>0</v>
      </c>
      <c r="K25" s="403">
        <v>68.52</v>
      </c>
      <c r="L25" s="403">
        <v>54.816000000000003</v>
      </c>
      <c r="M25" s="403">
        <v>123.336</v>
      </c>
      <c r="N25" s="403">
        <f t="shared" si="0"/>
        <v>68.52</v>
      </c>
      <c r="O25" s="403">
        <f t="shared" si="1"/>
        <v>54.816000000000003</v>
      </c>
      <c r="P25" s="403">
        <f t="shared" si="2"/>
        <v>123.336</v>
      </c>
      <c r="Q25" s="403">
        <f t="shared" si="3"/>
        <v>0</v>
      </c>
      <c r="R25" s="403">
        <f t="shared" si="4"/>
        <v>0</v>
      </c>
      <c r="S25" s="403">
        <f t="shared" si="5"/>
        <v>0</v>
      </c>
      <c r="T25" s="817"/>
      <c r="U25" s="818"/>
      <c r="V25" s="819"/>
    </row>
    <row r="26" spans="1:22" ht="16.5" customHeight="1">
      <c r="A26" s="17">
        <v>14</v>
      </c>
      <c r="B26" s="379" t="s">
        <v>900</v>
      </c>
      <c r="C26" s="9">
        <v>937</v>
      </c>
      <c r="D26" s="9">
        <v>937</v>
      </c>
      <c r="E26" s="403">
        <v>56.22</v>
      </c>
      <c r="F26" s="403">
        <v>44.975999999999999</v>
      </c>
      <c r="G26" s="403">
        <v>101.196</v>
      </c>
      <c r="H26" s="403">
        <v>0</v>
      </c>
      <c r="I26" s="403">
        <v>0</v>
      </c>
      <c r="J26" s="403">
        <v>0</v>
      </c>
      <c r="K26" s="403">
        <v>56.22</v>
      </c>
      <c r="L26" s="403">
        <v>44.975999999999999</v>
      </c>
      <c r="M26" s="403">
        <v>101.196</v>
      </c>
      <c r="N26" s="403">
        <f t="shared" si="0"/>
        <v>56.22</v>
      </c>
      <c r="O26" s="403">
        <f t="shared" si="1"/>
        <v>44.975999999999999</v>
      </c>
      <c r="P26" s="403">
        <f t="shared" si="2"/>
        <v>101.196</v>
      </c>
      <c r="Q26" s="403">
        <f t="shared" si="3"/>
        <v>0</v>
      </c>
      <c r="R26" s="403">
        <f t="shared" si="4"/>
        <v>0</v>
      </c>
      <c r="S26" s="403">
        <f t="shared" si="5"/>
        <v>0</v>
      </c>
      <c r="T26" s="817"/>
      <c r="U26" s="818"/>
      <c r="V26" s="819"/>
    </row>
    <row r="27" spans="1:22" ht="16.5" customHeight="1">
      <c r="A27" s="368">
        <v>15</v>
      </c>
      <c r="B27" s="379" t="s">
        <v>901</v>
      </c>
      <c r="C27" s="9">
        <v>651</v>
      </c>
      <c r="D27" s="9">
        <v>651</v>
      </c>
      <c r="E27" s="403">
        <v>39.06</v>
      </c>
      <c r="F27" s="403">
        <v>31.248000000000001</v>
      </c>
      <c r="G27" s="403">
        <v>70.308000000000007</v>
      </c>
      <c r="H27" s="403">
        <v>0</v>
      </c>
      <c r="I27" s="403">
        <v>0</v>
      </c>
      <c r="J27" s="403">
        <v>0</v>
      </c>
      <c r="K27" s="403">
        <v>39.06</v>
      </c>
      <c r="L27" s="403">
        <v>31.248000000000001</v>
      </c>
      <c r="M27" s="403">
        <v>70.308000000000007</v>
      </c>
      <c r="N27" s="403">
        <f t="shared" si="0"/>
        <v>39.06</v>
      </c>
      <c r="O27" s="403">
        <f t="shared" si="1"/>
        <v>31.248000000000001</v>
      </c>
      <c r="P27" s="403">
        <f t="shared" si="2"/>
        <v>70.308000000000007</v>
      </c>
      <c r="Q27" s="403">
        <f t="shared" si="3"/>
        <v>0</v>
      </c>
      <c r="R27" s="403">
        <f t="shared" si="4"/>
        <v>0</v>
      </c>
      <c r="S27" s="403">
        <f t="shared" si="5"/>
        <v>0</v>
      </c>
      <c r="T27" s="817"/>
      <c r="U27" s="818"/>
      <c r="V27" s="819"/>
    </row>
    <row r="28" spans="1:22" ht="16.5" customHeight="1">
      <c r="A28" s="368">
        <v>16</v>
      </c>
      <c r="B28" s="379" t="s">
        <v>902</v>
      </c>
      <c r="C28" s="9">
        <v>515</v>
      </c>
      <c r="D28" s="9">
        <v>515</v>
      </c>
      <c r="E28" s="403">
        <v>30.9</v>
      </c>
      <c r="F28" s="403">
        <v>24.72</v>
      </c>
      <c r="G28" s="403">
        <v>55.62</v>
      </c>
      <c r="H28" s="403">
        <v>0</v>
      </c>
      <c r="I28" s="403">
        <v>0</v>
      </c>
      <c r="J28" s="403">
        <v>0</v>
      </c>
      <c r="K28" s="403">
        <v>30.9</v>
      </c>
      <c r="L28" s="403">
        <v>24.72</v>
      </c>
      <c r="M28" s="403">
        <v>55.62</v>
      </c>
      <c r="N28" s="403">
        <f t="shared" si="0"/>
        <v>30.9</v>
      </c>
      <c r="O28" s="403">
        <f t="shared" si="1"/>
        <v>24.72</v>
      </c>
      <c r="P28" s="403">
        <f t="shared" si="2"/>
        <v>55.62</v>
      </c>
      <c r="Q28" s="403">
        <f t="shared" si="3"/>
        <v>0</v>
      </c>
      <c r="R28" s="403">
        <f t="shared" si="4"/>
        <v>0</v>
      </c>
      <c r="S28" s="403">
        <f t="shared" si="5"/>
        <v>0</v>
      </c>
      <c r="T28" s="817"/>
      <c r="U28" s="818"/>
      <c r="V28" s="819"/>
    </row>
    <row r="29" spans="1:22" ht="16.5" customHeight="1">
      <c r="A29" s="368">
        <v>17</v>
      </c>
      <c r="B29" s="379" t="s">
        <v>903</v>
      </c>
      <c r="C29" s="18">
        <v>2168</v>
      </c>
      <c r="D29" s="18">
        <v>2168</v>
      </c>
      <c r="E29" s="403">
        <v>130.08000000000001</v>
      </c>
      <c r="F29" s="403">
        <v>104.06399999999999</v>
      </c>
      <c r="G29" s="403">
        <v>234.14400000000001</v>
      </c>
      <c r="H29" s="403">
        <v>0</v>
      </c>
      <c r="I29" s="403">
        <v>0</v>
      </c>
      <c r="J29" s="403">
        <v>0</v>
      </c>
      <c r="K29" s="403">
        <v>130.08000000000001</v>
      </c>
      <c r="L29" s="403">
        <v>104.06399999999999</v>
      </c>
      <c r="M29" s="403">
        <v>234.14400000000001</v>
      </c>
      <c r="N29" s="403">
        <f t="shared" si="0"/>
        <v>130.08000000000001</v>
      </c>
      <c r="O29" s="403">
        <f t="shared" si="1"/>
        <v>104.06399999999999</v>
      </c>
      <c r="P29" s="403">
        <f t="shared" si="2"/>
        <v>234.14400000000001</v>
      </c>
      <c r="Q29" s="403">
        <f t="shared" si="3"/>
        <v>0</v>
      </c>
      <c r="R29" s="403">
        <f t="shared" si="4"/>
        <v>0</v>
      </c>
      <c r="S29" s="403">
        <f t="shared" si="5"/>
        <v>0</v>
      </c>
      <c r="T29" s="817"/>
      <c r="U29" s="818"/>
      <c r="V29" s="819"/>
    </row>
    <row r="30" spans="1:22" ht="16.5" customHeight="1">
      <c r="A30" s="368">
        <v>18</v>
      </c>
      <c r="B30" s="379" t="s">
        <v>904</v>
      </c>
      <c r="C30" s="9">
        <v>1143</v>
      </c>
      <c r="D30" s="9">
        <v>1143</v>
      </c>
      <c r="E30" s="403">
        <v>68.58</v>
      </c>
      <c r="F30" s="403">
        <v>54.863999999999997</v>
      </c>
      <c r="G30" s="403">
        <v>123.44399999999999</v>
      </c>
      <c r="H30" s="403">
        <v>0</v>
      </c>
      <c r="I30" s="403">
        <v>0</v>
      </c>
      <c r="J30" s="403">
        <v>0</v>
      </c>
      <c r="K30" s="403">
        <v>68.58</v>
      </c>
      <c r="L30" s="403">
        <v>54.863999999999997</v>
      </c>
      <c r="M30" s="403">
        <v>123.44399999999999</v>
      </c>
      <c r="N30" s="403">
        <f t="shared" si="0"/>
        <v>68.58</v>
      </c>
      <c r="O30" s="403">
        <f t="shared" si="1"/>
        <v>54.863999999999997</v>
      </c>
      <c r="P30" s="403">
        <f t="shared" si="2"/>
        <v>123.44399999999999</v>
      </c>
      <c r="Q30" s="403">
        <f t="shared" si="3"/>
        <v>0</v>
      </c>
      <c r="R30" s="403">
        <f t="shared" si="4"/>
        <v>0</v>
      </c>
      <c r="S30" s="403">
        <f t="shared" si="5"/>
        <v>0</v>
      </c>
      <c r="T30" s="817"/>
      <c r="U30" s="818"/>
      <c r="V30" s="819"/>
    </row>
    <row r="31" spans="1:22" ht="16.5" customHeight="1">
      <c r="A31" s="368">
        <v>19</v>
      </c>
      <c r="B31" s="379" t="s">
        <v>905</v>
      </c>
      <c r="C31" s="9">
        <v>1849</v>
      </c>
      <c r="D31" s="9">
        <v>1849</v>
      </c>
      <c r="E31" s="403">
        <v>110.94</v>
      </c>
      <c r="F31" s="403">
        <v>88.751999999999995</v>
      </c>
      <c r="G31" s="403">
        <v>199.69200000000001</v>
      </c>
      <c r="H31" s="403">
        <v>0</v>
      </c>
      <c r="I31" s="403">
        <v>0</v>
      </c>
      <c r="J31" s="403">
        <v>0</v>
      </c>
      <c r="K31" s="403">
        <v>110.94</v>
      </c>
      <c r="L31" s="403">
        <v>88.751999999999995</v>
      </c>
      <c r="M31" s="403">
        <v>199.69200000000001</v>
      </c>
      <c r="N31" s="403">
        <f t="shared" si="0"/>
        <v>110.94</v>
      </c>
      <c r="O31" s="403">
        <f t="shared" si="1"/>
        <v>88.751999999999995</v>
      </c>
      <c r="P31" s="403">
        <f t="shared" si="2"/>
        <v>199.69200000000001</v>
      </c>
      <c r="Q31" s="403">
        <f t="shared" si="3"/>
        <v>0</v>
      </c>
      <c r="R31" s="403">
        <f t="shared" si="4"/>
        <v>0</v>
      </c>
      <c r="S31" s="403">
        <f t="shared" si="5"/>
        <v>0</v>
      </c>
      <c r="T31" s="817"/>
      <c r="U31" s="818"/>
      <c r="V31" s="819"/>
    </row>
    <row r="32" spans="1:22" ht="16.5" customHeight="1">
      <c r="A32" s="368">
        <v>20</v>
      </c>
      <c r="B32" s="379" t="s">
        <v>906</v>
      </c>
      <c r="C32" s="9">
        <v>1474</v>
      </c>
      <c r="D32" s="9">
        <v>1474</v>
      </c>
      <c r="E32" s="403">
        <v>88.44</v>
      </c>
      <c r="F32" s="403">
        <v>70.751999999999995</v>
      </c>
      <c r="G32" s="403">
        <v>159.19200000000001</v>
      </c>
      <c r="H32" s="403">
        <v>0</v>
      </c>
      <c r="I32" s="403">
        <v>0</v>
      </c>
      <c r="J32" s="403">
        <v>0</v>
      </c>
      <c r="K32" s="403">
        <v>88.44</v>
      </c>
      <c r="L32" s="403">
        <v>70.751999999999995</v>
      </c>
      <c r="M32" s="403">
        <v>159.19200000000001</v>
      </c>
      <c r="N32" s="403">
        <f t="shared" si="0"/>
        <v>88.44</v>
      </c>
      <c r="O32" s="403">
        <f t="shared" si="1"/>
        <v>70.751999999999995</v>
      </c>
      <c r="P32" s="403">
        <f t="shared" si="2"/>
        <v>159.19200000000001</v>
      </c>
      <c r="Q32" s="403">
        <f t="shared" si="3"/>
        <v>0</v>
      </c>
      <c r="R32" s="403">
        <f t="shared" si="4"/>
        <v>0</v>
      </c>
      <c r="S32" s="403">
        <f t="shared" si="5"/>
        <v>0</v>
      </c>
      <c r="T32" s="817"/>
      <c r="U32" s="818"/>
      <c r="V32" s="819"/>
    </row>
    <row r="33" spans="1:22" ht="16.5" customHeight="1">
      <c r="A33" s="368">
        <v>21</v>
      </c>
      <c r="B33" s="379" t="s">
        <v>907</v>
      </c>
      <c r="C33" s="9">
        <v>1616</v>
      </c>
      <c r="D33" s="9">
        <v>1616</v>
      </c>
      <c r="E33" s="403">
        <v>96.96</v>
      </c>
      <c r="F33" s="403">
        <v>77.567999999999998</v>
      </c>
      <c r="G33" s="403">
        <v>174.52799999999999</v>
      </c>
      <c r="H33" s="403">
        <v>0</v>
      </c>
      <c r="I33" s="403">
        <v>0</v>
      </c>
      <c r="J33" s="403">
        <v>0</v>
      </c>
      <c r="K33" s="403">
        <v>96.96</v>
      </c>
      <c r="L33" s="403">
        <v>77.567999999999998</v>
      </c>
      <c r="M33" s="403">
        <v>174.52799999999999</v>
      </c>
      <c r="N33" s="403">
        <f t="shared" si="0"/>
        <v>96.96</v>
      </c>
      <c r="O33" s="403">
        <f t="shared" si="1"/>
        <v>77.567999999999998</v>
      </c>
      <c r="P33" s="403">
        <f t="shared" si="2"/>
        <v>174.52799999999999</v>
      </c>
      <c r="Q33" s="403">
        <f t="shared" si="3"/>
        <v>0</v>
      </c>
      <c r="R33" s="403">
        <f t="shared" si="4"/>
        <v>0</v>
      </c>
      <c r="S33" s="403">
        <f t="shared" si="5"/>
        <v>0</v>
      </c>
      <c r="T33" s="817"/>
      <c r="U33" s="818"/>
      <c r="V33" s="819"/>
    </row>
    <row r="34" spans="1:22" ht="16.5" customHeight="1">
      <c r="A34" s="368">
        <v>22</v>
      </c>
      <c r="B34" s="379" t="s">
        <v>908</v>
      </c>
      <c r="C34" s="9">
        <v>903</v>
      </c>
      <c r="D34" s="9">
        <v>903</v>
      </c>
      <c r="E34" s="403">
        <v>54.18</v>
      </c>
      <c r="F34" s="403">
        <v>43.344000000000001</v>
      </c>
      <c r="G34" s="403">
        <v>97.524000000000001</v>
      </c>
      <c r="H34" s="403">
        <v>0</v>
      </c>
      <c r="I34" s="403">
        <v>0</v>
      </c>
      <c r="J34" s="403">
        <v>0</v>
      </c>
      <c r="K34" s="403">
        <v>54.18</v>
      </c>
      <c r="L34" s="403">
        <v>43.344000000000001</v>
      </c>
      <c r="M34" s="403">
        <v>97.524000000000001</v>
      </c>
      <c r="N34" s="403">
        <f t="shared" si="0"/>
        <v>54.18</v>
      </c>
      <c r="O34" s="403">
        <f t="shared" si="1"/>
        <v>43.344000000000001</v>
      </c>
      <c r="P34" s="403">
        <f t="shared" si="2"/>
        <v>97.524000000000001</v>
      </c>
      <c r="Q34" s="403">
        <f t="shared" si="3"/>
        <v>0</v>
      </c>
      <c r="R34" s="403">
        <f t="shared" si="4"/>
        <v>0</v>
      </c>
      <c r="S34" s="403">
        <f t="shared" si="5"/>
        <v>0</v>
      </c>
      <c r="T34" s="817"/>
      <c r="U34" s="818"/>
      <c r="V34" s="819"/>
    </row>
    <row r="35" spans="1:22" ht="16.5" customHeight="1">
      <c r="A35" s="368">
        <v>23</v>
      </c>
      <c r="B35" s="379" t="s">
        <v>909</v>
      </c>
      <c r="C35" s="9">
        <v>1673</v>
      </c>
      <c r="D35" s="9">
        <v>1673</v>
      </c>
      <c r="E35" s="403">
        <v>100.38</v>
      </c>
      <c r="F35" s="403">
        <v>80.304000000000002</v>
      </c>
      <c r="G35" s="403">
        <v>180.684</v>
      </c>
      <c r="H35" s="403">
        <v>0</v>
      </c>
      <c r="I35" s="403">
        <v>0</v>
      </c>
      <c r="J35" s="403">
        <v>0</v>
      </c>
      <c r="K35" s="403">
        <v>100.38</v>
      </c>
      <c r="L35" s="403">
        <v>80.304000000000002</v>
      </c>
      <c r="M35" s="403">
        <v>180.684</v>
      </c>
      <c r="N35" s="403">
        <f t="shared" si="0"/>
        <v>100.38</v>
      </c>
      <c r="O35" s="403">
        <f t="shared" si="1"/>
        <v>80.304000000000002</v>
      </c>
      <c r="P35" s="403">
        <f t="shared" si="2"/>
        <v>180.684</v>
      </c>
      <c r="Q35" s="403">
        <f t="shared" si="3"/>
        <v>0</v>
      </c>
      <c r="R35" s="403">
        <f t="shared" si="4"/>
        <v>0</v>
      </c>
      <c r="S35" s="403">
        <f t="shared" si="5"/>
        <v>0</v>
      </c>
      <c r="T35" s="817"/>
      <c r="U35" s="818"/>
      <c r="V35" s="819"/>
    </row>
    <row r="36" spans="1:22" ht="16.5" customHeight="1">
      <c r="A36" s="368">
        <v>24</v>
      </c>
      <c r="B36" s="379" t="s">
        <v>910</v>
      </c>
      <c r="C36" s="9">
        <v>1748</v>
      </c>
      <c r="D36" s="9">
        <v>1748</v>
      </c>
      <c r="E36" s="403">
        <v>104.88</v>
      </c>
      <c r="F36" s="403">
        <v>83.903999999999996</v>
      </c>
      <c r="G36" s="403">
        <v>188.78399999999999</v>
      </c>
      <c r="H36" s="403">
        <v>0</v>
      </c>
      <c r="I36" s="403">
        <v>0</v>
      </c>
      <c r="J36" s="403">
        <v>0</v>
      </c>
      <c r="K36" s="403">
        <v>104.88</v>
      </c>
      <c r="L36" s="403">
        <v>83.903999999999996</v>
      </c>
      <c r="M36" s="403">
        <v>188.78399999999999</v>
      </c>
      <c r="N36" s="403">
        <f t="shared" si="0"/>
        <v>104.88</v>
      </c>
      <c r="O36" s="403">
        <f t="shared" si="1"/>
        <v>83.903999999999996</v>
      </c>
      <c r="P36" s="403">
        <f t="shared" si="2"/>
        <v>188.78399999999999</v>
      </c>
      <c r="Q36" s="403">
        <f t="shared" si="3"/>
        <v>0</v>
      </c>
      <c r="R36" s="403">
        <f t="shared" si="4"/>
        <v>0</v>
      </c>
      <c r="S36" s="403">
        <f t="shared" si="5"/>
        <v>0</v>
      </c>
      <c r="T36" s="817"/>
      <c r="U36" s="818"/>
      <c r="V36" s="819"/>
    </row>
    <row r="37" spans="1:22" ht="16.5" customHeight="1">
      <c r="A37" s="368">
        <v>25</v>
      </c>
      <c r="B37" s="379" t="s">
        <v>911</v>
      </c>
      <c r="C37" s="9">
        <v>1219</v>
      </c>
      <c r="D37" s="9">
        <v>1219</v>
      </c>
      <c r="E37" s="403">
        <v>73.14</v>
      </c>
      <c r="F37" s="403">
        <v>58.512</v>
      </c>
      <c r="G37" s="403">
        <v>131.65199999999999</v>
      </c>
      <c r="H37" s="403">
        <v>0</v>
      </c>
      <c r="I37" s="403">
        <v>0</v>
      </c>
      <c r="J37" s="403">
        <v>0</v>
      </c>
      <c r="K37" s="403">
        <v>73.14</v>
      </c>
      <c r="L37" s="403">
        <v>58.512</v>
      </c>
      <c r="M37" s="403">
        <v>131.65199999999999</v>
      </c>
      <c r="N37" s="403">
        <f t="shared" si="0"/>
        <v>73.14</v>
      </c>
      <c r="O37" s="403">
        <f t="shared" si="1"/>
        <v>58.512</v>
      </c>
      <c r="P37" s="403">
        <f t="shared" si="2"/>
        <v>131.65199999999999</v>
      </c>
      <c r="Q37" s="403">
        <f t="shared" si="3"/>
        <v>0</v>
      </c>
      <c r="R37" s="403">
        <f t="shared" si="4"/>
        <v>0</v>
      </c>
      <c r="S37" s="403">
        <f t="shared" si="5"/>
        <v>0</v>
      </c>
      <c r="T37" s="817"/>
      <c r="U37" s="818"/>
      <c r="V37" s="819"/>
    </row>
    <row r="38" spans="1:22" ht="16.5" customHeight="1">
      <c r="A38" s="368">
        <v>26</v>
      </c>
      <c r="B38" s="379" t="s">
        <v>912</v>
      </c>
      <c r="C38" s="9">
        <v>1845</v>
      </c>
      <c r="D38" s="9">
        <v>1845</v>
      </c>
      <c r="E38" s="403">
        <v>110.7</v>
      </c>
      <c r="F38" s="403">
        <v>88.56</v>
      </c>
      <c r="G38" s="403">
        <v>199.26</v>
      </c>
      <c r="H38" s="403">
        <v>0</v>
      </c>
      <c r="I38" s="403">
        <v>0</v>
      </c>
      <c r="J38" s="403">
        <v>0</v>
      </c>
      <c r="K38" s="403">
        <v>110.7</v>
      </c>
      <c r="L38" s="403">
        <v>88.56</v>
      </c>
      <c r="M38" s="403">
        <v>199.26</v>
      </c>
      <c r="N38" s="403">
        <f t="shared" si="0"/>
        <v>110.7</v>
      </c>
      <c r="O38" s="403">
        <f t="shared" si="1"/>
        <v>88.56</v>
      </c>
      <c r="P38" s="403">
        <f t="shared" si="2"/>
        <v>199.26</v>
      </c>
      <c r="Q38" s="403">
        <f t="shared" si="3"/>
        <v>0</v>
      </c>
      <c r="R38" s="403">
        <f t="shared" si="4"/>
        <v>0</v>
      </c>
      <c r="S38" s="403">
        <f t="shared" si="5"/>
        <v>0</v>
      </c>
      <c r="T38" s="817"/>
      <c r="U38" s="818"/>
      <c r="V38" s="819"/>
    </row>
    <row r="39" spans="1:22" ht="16.5" customHeight="1">
      <c r="A39" s="368">
        <v>27</v>
      </c>
      <c r="B39" s="379" t="s">
        <v>913</v>
      </c>
      <c r="C39" s="9">
        <v>1026</v>
      </c>
      <c r="D39" s="9">
        <v>1026</v>
      </c>
      <c r="E39" s="403">
        <v>61.56</v>
      </c>
      <c r="F39" s="403">
        <v>49.247999999999998</v>
      </c>
      <c r="G39" s="403">
        <v>110.80799999999999</v>
      </c>
      <c r="H39" s="403">
        <v>0</v>
      </c>
      <c r="I39" s="403">
        <v>0</v>
      </c>
      <c r="J39" s="403">
        <v>0</v>
      </c>
      <c r="K39" s="403">
        <v>61.56</v>
      </c>
      <c r="L39" s="403">
        <v>49.247999999999998</v>
      </c>
      <c r="M39" s="403">
        <v>110.80799999999999</v>
      </c>
      <c r="N39" s="403">
        <f t="shared" si="0"/>
        <v>61.56</v>
      </c>
      <c r="O39" s="403">
        <f t="shared" si="1"/>
        <v>49.247999999999998</v>
      </c>
      <c r="P39" s="403">
        <f t="shared" si="2"/>
        <v>110.80799999999999</v>
      </c>
      <c r="Q39" s="403">
        <f t="shared" si="3"/>
        <v>0</v>
      </c>
      <c r="R39" s="403">
        <f t="shared" si="4"/>
        <v>0</v>
      </c>
      <c r="S39" s="403">
        <f t="shared" si="5"/>
        <v>0</v>
      </c>
      <c r="T39" s="817"/>
      <c r="U39" s="818"/>
      <c r="V39" s="819"/>
    </row>
    <row r="40" spans="1:22" ht="16.5" customHeight="1">
      <c r="A40" s="368">
        <v>28</v>
      </c>
      <c r="B40" s="379" t="s">
        <v>914</v>
      </c>
      <c r="C40" s="18">
        <v>1965</v>
      </c>
      <c r="D40" s="18">
        <v>1965</v>
      </c>
      <c r="E40" s="403">
        <v>117.9</v>
      </c>
      <c r="F40" s="403">
        <v>94.32</v>
      </c>
      <c r="G40" s="403">
        <v>212.22</v>
      </c>
      <c r="H40" s="403">
        <v>0</v>
      </c>
      <c r="I40" s="403">
        <v>0</v>
      </c>
      <c r="J40" s="403">
        <v>0</v>
      </c>
      <c r="K40" s="403">
        <v>117.9</v>
      </c>
      <c r="L40" s="403">
        <v>94.32</v>
      </c>
      <c r="M40" s="403">
        <v>212.22</v>
      </c>
      <c r="N40" s="403">
        <f t="shared" si="0"/>
        <v>117.9</v>
      </c>
      <c r="O40" s="403">
        <f t="shared" si="1"/>
        <v>94.32</v>
      </c>
      <c r="P40" s="403">
        <f t="shared" si="2"/>
        <v>212.22</v>
      </c>
      <c r="Q40" s="403">
        <f t="shared" si="3"/>
        <v>0</v>
      </c>
      <c r="R40" s="403">
        <f t="shared" si="4"/>
        <v>0</v>
      </c>
      <c r="S40" s="403">
        <f t="shared" si="5"/>
        <v>0</v>
      </c>
      <c r="T40" s="817"/>
      <c r="U40" s="818"/>
      <c r="V40" s="819"/>
    </row>
    <row r="41" spans="1:22" ht="16.5" customHeight="1">
      <c r="A41" s="368">
        <v>29</v>
      </c>
      <c r="B41" s="379" t="s">
        <v>915</v>
      </c>
      <c r="C41" s="18">
        <v>1486</v>
      </c>
      <c r="D41" s="18">
        <v>1486</v>
      </c>
      <c r="E41" s="403">
        <v>89.16</v>
      </c>
      <c r="F41" s="403">
        <v>71.328000000000003</v>
      </c>
      <c r="G41" s="403">
        <v>160.488</v>
      </c>
      <c r="H41" s="403">
        <v>0</v>
      </c>
      <c r="I41" s="403">
        <v>0</v>
      </c>
      <c r="J41" s="403">
        <v>0</v>
      </c>
      <c r="K41" s="403">
        <v>89.16</v>
      </c>
      <c r="L41" s="403">
        <v>71.328000000000003</v>
      </c>
      <c r="M41" s="403">
        <v>160.488</v>
      </c>
      <c r="N41" s="403">
        <f t="shared" si="0"/>
        <v>89.16</v>
      </c>
      <c r="O41" s="403">
        <f t="shared" si="1"/>
        <v>71.328000000000003</v>
      </c>
      <c r="P41" s="403">
        <f t="shared" si="2"/>
        <v>160.488</v>
      </c>
      <c r="Q41" s="403">
        <f t="shared" si="3"/>
        <v>0</v>
      </c>
      <c r="R41" s="403">
        <f t="shared" si="4"/>
        <v>0</v>
      </c>
      <c r="S41" s="403">
        <f t="shared" si="5"/>
        <v>0</v>
      </c>
      <c r="T41" s="817"/>
      <c r="U41" s="818"/>
      <c r="V41" s="819"/>
    </row>
    <row r="42" spans="1:22" ht="16.5" customHeight="1">
      <c r="A42" s="368">
        <v>30</v>
      </c>
      <c r="B42" s="379" t="s">
        <v>916</v>
      </c>
      <c r="C42" s="18">
        <v>2729</v>
      </c>
      <c r="D42" s="18">
        <v>2729</v>
      </c>
      <c r="E42" s="403">
        <v>163.74</v>
      </c>
      <c r="F42" s="403">
        <v>130.99199999999999</v>
      </c>
      <c r="G42" s="403">
        <v>294.73199999999997</v>
      </c>
      <c r="H42" s="403">
        <v>0</v>
      </c>
      <c r="I42" s="403">
        <v>0</v>
      </c>
      <c r="J42" s="403">
        <v>0</v>
      </c>
      <c r="K42" s="403">
        <v>163.74</v>
      </c>
      <c r="L42" s="403">
        <v>130.99199999999999</v>
      </c>
      <c r="M42" s="403">
        <v>294.73199999999997</v>
      </c>
      <c r="N42" s="403">
        <f t="shared" si="0"/>
        <v>163.74</v>
      </c>
      <c r="O42" s="403">
        <f t="shared" si="1"/>
        <v>130.99199999999999</v>
      </c>
      <c r="P42" s="403">
        <f t="shared" si="2"/>
        <v>294.73199999999997</v>
      </c>
      <c r="Q42" s="403">
        <f t="shared" si="3"/>
        <v>0</v>
      </c>
      <c r="R42" s="403">
        <f t="shared" si="4"/>
        <v>0</v>
      </c>
      <c r="S42" s="403">
        <f t="shared" si="5"/>
        <v>0</v>
      </c>
      <c r="T42" s="817"/>
      <c r="U42" s="818"/>
      <c r="V42" s="819"/>
    </row>
    <row r="43" spans="1:22">
      <c r="A43" s="368">
        <v>31</v>
      </c>
      <c r="B43" s="379" t="s">
        <v>917</v>
      </c>
      <c r="C43" s="18">
        <v>2513</v>
      </c>
      <c r="D43" s="18">
        <v>2513</v>
      </c>
      <c r="E43" s="403">
        <v>150.78</v>
      </c>
      <c r="F43" s="403">
        <v>120.624</v>
      </c>
      <c r="G43" s="403">
        <v>271.404</v>
      </c>
      <c r="H43" s="403">
        <v>0</v>
      </c>
      <c r="I43" s="403">
        <v>0</v>
      </c>
      <c r="J43" s="403">
        <v>0</v>
      </c>
      <c r="K43" s="403">
        <v>150.78</v>
      </c>
      <c r="L43" s="403">
        <v>120.624</v>
      </c>
      <c r="M43" s="403">
        <v>271.404</v>
      </c>
      <c r="N43" s="403">
        <f t="shared" si="0"/>
        <v>150.78</v>
      </c>
      <c r="O43" s="403">
        <f t="shared" si="1"/>
        <v>120.624</v>
      </c>
      <c r="P43" s="403">
        <f t="shared" si="2"/>
        <v>271.404</v>
      </c>
      <c r="Q43" s="403">
        <f t="shared" si="3"/>
        <v>0</v>
      </c>
      <c r="R43" s="403">
        <f t="shared" si="4"/>
        <v>0</v>
      </c>
      <c r="S43" s="403">
        <f t="shared" si="5"/>
        <v>0</v>
      </c>
      <c r="T43" s="817"/>
      <c r="U43" s="818"/>
      <c r="V43" s="819"/>
    </row>
    <row r="44" spans="1:22">
      <c r="A44" s="368">
        <v>32</v>
      </c>
      <c r="B44" s="379" t="s">
        <v>918</v>
      </c>
      <c r="C44" s="18">
        <v>1391</v>
      </c>
      <c r="D44" s="18">
        <v>1391</v>
      </c>
      <c r="E44" s="403">
        <v>83.46</v>
      </c>
      <c r="F44" s="403">
        <v>66.768000000000001</v>
      </c>
      <c r="G44" s="403">
        <v>150.22800000000001</v>
      </c>
      <c r="H44" s="403">
        <v>0</v>
      </c>
      <c r="I44" s="403">
        <v>0</v>
      </c>
      <c r="J44" s="403">
        <v>0</v>
      </c>
      <c r="K44" s="403">
        <v>83.46</v>
      </c>
      <c r="L44" s="403">
        <v>66.768000000000001</v>
      </c>
      <c r="M44" s="403">
        <v>150.22800000000001</v>
      </c>
      <c r="N44" s="403">
        <f t="shared" si="0"/>
        <v>83.46</v>
      </c>
      <c r="O44" s="403">
        <f t="shared" si="1"/>
        <v>66.768000000000001</v>
      </c>
      <c r="P44" s="403">
        <f t="shared" si="2"/>
        <v>150.22800000000001</v>
      </c>
      <c r="Q44" s="403">
        <f t="shared" si="3"/>
        <v>0</v>
      </c>
      <c r="R44" s="403">
        <f t="shared" si="4"/>
        <v>0</v>
      </c>
      <c r="S44" s="403">
        <f t="shared" si="5"/>
        <v>0</v>
      </c>
      <c r="T44" s="820"/>
      <c r="U44" s="821"/>
      <c r="V44" s="822"/>
    </row>
    <row r="45" spans="1:22">
      <c r="A45" s="28"/>
      <c r="B45" s="380" t="s">
        <v>86</v>
      </c>
      <c r="C45" s="28">
        <v>46905</v>
      </c>
      <c r="D45" s="28">
        <v>46905</v>
      </c>
      <c r="E45" s="409">
        <v>2814.3</v>
      </c>
      <c r="F45" s="409">
        <v>2251.44</v>
      </c>
      <c r="G45" s="409">
        <v>5065.74</v>
      </c>
      <c r="H45" s="403">
        <v>0</v>
      </c>
      <c r="I45" s="403">
        <v>0</v>
      </c>
      <c r="J45" s="403">
        <v>0</v>
      </c>
      <c r="K45" s="409">
        <v>2814.3</v>
      </c>
      <c r="L45" s="409">
        <v>2251.44</v>
      </c>
      <c r="M45" s="409">
        <v>5065.74</v>
      </c>
      <c r="N45" s="409">
        <f t="shared" si="0"/>
        <v>2814.3</v>
      </c>
      <c r="O45" s="409">
        <f t="shared" si="1"/>
        <v>2251.44</v>
      </c>
      <c r="P45" s="409">
        <f t="shared" si="2"/>
        <v>5065.74</v>
      </c>
      <c r="Q45" s="403">
        <f t="shared" si="3"/>
        <v>0</v>
      </c>
      <c r="R45" s="403">
        <f t="shared" si="4"/>
        <v>0</v>
      </c>
      <c r="S45" s="403">
        <f t="shared" si="5"/>
        <v>0</v>
      </c>
      <c r="T45" s="9"/>
      <c r="U45" s="9"/>
      <c r="V45" s="9"/>
    </row>
    <row r="48" spans="1:22">
      <c r="L48" s="138"/>
      <c r="M48" s="138"/>
      <c r="N48" s="138"/>
      <c r="O48" s="138"/>
      <c r="P48" s="272"/>
      <c r="Q48" s="138"/>
      <c r="R48" s="138"/>
      <c r="S48" s="138"/>
    </row>
    <row r="49" spans="1:21">
      <c r="L49" s="14"/>
      <c r="M49" s="14"/>
      <c r="N49" s="14"/>
      <c r="O49" s="623" t="s">
        <v>1079</v>
      </c>
      <c r="P49" s="623"/>
      <c r="Q49" s="623"/>
      <c r="R49" s="623"/>
      <c r="S49" s="623"/>
    </row>
    <row r="50" spans="1:21" ht="15" customHeight="1">
      <c r="A50" s="14" t="s">
        <v>12</v>
      </c>
      <c r="B50" s="14"/>
      <c r="C50" s="14"/>
      <c r="D50" s="14"/>
      <c r="E50" s="14"/>
      <c r="F50" s="14"/>
      <c r="G50" s="14"/>
      <c r="H50" s="14"/>
      <c r="I50" s="14"/>
      <c r="J50" s="14"/>
      <c r="K50" s="14"/>
      <c r="L50" s="578"/>
      <c r="M50" s="578"/>
      <c r="N50" s="578"/>
      <c r="O50" s="675" t="s">
        <v>1058</v>
      </c>
      <c r="P50" s="675"/>
      <c r="Q50" s="675"/>
      <c r="R50" s="675"/>
      <c r="S50" s="675"/>
      <c r="T50" s="517"/>
      <c r="U50" s="517"/>
    </row>
    <row r="51" spans="1:21">
      <c r="A51" s="435"/>
      <c r="B51" s="435"/>
      <c r="C51" s="435"/>
      <c r="D51" s="435"/>
      <c r="E51" s="435"/>
      <c r="F51" s="435"/>
      <c r="G51" s="435"/>
      <c r="H51" s="435"/>
      <c r="I51" s="435"/>
      <c r="J51" s="435"/>
      <c r="K51" s="435"/>
      <c r="L51" s="435"/>
      <c r="M51" s="435"/>
      <c r="N51" s="435"/>
      <c r="O51" s="435"/>
      <c r="P51" s="435"/>
      <c r="Q51" s="435"/>
      <c r="R51" s="578"/>
      <c r="S51" s="578"/>
    </row>
    <row r="52" spans="1:21">
      <c r="A52" s="435"/>
      <c r="B52" s="435"/>
      <c r="C52" s="435"/>
      <c r="D52" s="435"/>
      <c r="E52" s="435"/>
      <c r="F52" s="435"/>
      <c r="G52" s="435"/>
      <c r="H52" s="435"/>
      <c r="I52" s="435"/>
      <c r="J52" s="435"/>
      <c r="K52" s="435"/>
      <c r="L52" s="624" t="s">
        <v>1081</v>
      </c>
      <c r="M52" s="624"/>
      <c r="N52" s="435"/>
      <c r="O52" s="435"/>
      <c r="P52" s="435"/>
      <c r="Q52" s="435"/>
      <c r="R52" s="435"/>
      <c r="S52" s="435"/>
    </row>
    <row r="53" spans="1:21">
      <c r="L53" s="14"/>
      <c r="M53" s="14"/>
      <c r="N53" s="34"/>
      <c r="O53" s="623" t="s">
        <v>1080</v>
      </c>
      <c r="P53" s="623"/>
      <c r="Q53" s="623"/>
      <c r="R53" s="623"/>
      <c r="S53" s="623"/>
    </row>
  </sheetData>
  <mergeCells count="24">
    <mergeCell ref="P8:V8"/>
    <mergeCell ref="Q1:V1"/>
    <mergeCell ref="K10:M10"/>
    <mergeCell ref="N10:P10"/>
    <mergeCell ref="Q10:S10"/>
    <mergeCell ref="A3:Q3"/>
    <mergeCell ref="A4:P4"/>
    <mergeCell ref="A5:Q5"/>
    <mergeCell ref="A7:S7"/>
    <mergeCell ref="P9:V9"/>
    <mergeCell ref="V10:V11"/>
    <mergeCell ref="L52:M52"/>
    <mergeCell ref="O53:S53"/>
    <mergeCell ref="U10:U11"/>
    <mergeCell ref="T10:T11"/>
    <mergeCell ref="A10:A11"/>
    <mergeCell ref="B10:B11"/>
    <mergeCell ref="C10:C11"/>
    <mergeCell ref="D10:D11"/>
    <mergeCell ref="E10:G10"/>
    <mergeCell ref="H10:J10"/>
    <mergeCell ref="T13:V44"/>
    <mergeCell ref="O49:S49"/>
    <mergeCell ref="O50:S50"/>
  </mergeCells>
  <printOptions horizontalCentered="1"/>
  <pageMargins left="0.70866141732283472" right="0.70866141732283472" top="0.23622047244094491" bottom="0" header="0.31496062992125984" footer="0.31496062992125984"/>
  <pageSetup paperSize="9" scale="61"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A1:V53"/>
  <sheetViews>
    <sheetView view="pageBreakPreview" topLeftCell="A28" zoomScaleSheetLayoutView="100" workbookViewId="0">
      <selection activeCell="D48" sqref="D48:K53"/>
    </sheetView>
  </sheetViews>
  <sheetFormatPr defaultRowHeight="12.75"/>
  <cols>
    <col min="1" max="1" width="6.7109375" style="15" customWidth="1"/>
    <col min="2" max="2" width="17.140625" style="15" customWidth="1"/>
    <col min="3" max="3" width="16.5703125" style="15" customWidth="1"/>
    <col min="4" max="4" width="15.85546875" style="15" customWidth="1"/>
    <col min="5" max="5" width="18.85546875" style="15" customWidth="1"/>
    <col min="6" max="6" width="19" style="15" customWidth="1"/>
    <col min="7" max="7" width="22.5703125" style="15" customWidth="1"/>
    <col min="8" max="8" width="16.7109375" style="15" customWidth="1"/>
    <col min="9" max="9" width="30.140625" style="15" customWidth="1"/>
    <col min="10" max="16384" width="9.140625" style="15"/>
  </cols>
  <sheetData>
    <row r="1" spans="1:22" customFormat="1" ht="15">
      <c r="I1" s="39" t="s">
        <v>63</v>
      </c>
      <c r="J1" s="41"/>
    </row>
    <row r="2" spans="1:22" customFormat="1" ht="15">
      <c r="D2" s="43" t="s">
        <v>0</v>
      </c>
      <c r="E2" s="43"/>
      <c r="F2" s="43"/>
      <c r="G2" s="43"/>
      <c r="H2" s="43"/>
      <c r="I2" s="43"/>
      <c r="J2" s="43"/>
    </row>
    <row r="3" spans="1:22" customFormat="1" ht="20.25" customHeight="1">
      <c r="B3" s="158"/>
      <c r="C3" s="827" t="s">
        <v>734</v>
      </c>
      <c r="D3" s="827"/>
      <c r="E3" s="827"/>
      <c r="F3" s="827"/>
      <c r="G3" s="125"/>
      <c r="H3" s="125"/>
      <c r="I3" s="125"/>
      <c r="J3" s="42"/>
    </row>
    <row r="4" spans="1:22" customFormat="1" ht="10.5" customHeight="1"/>
    <row r="5" spans="1:22" ht="30.75" customHeight="1">
      <c r="A5" s="828" t="s">
        <v>807</v>
      </c>
      <c r="B5" s="828"/>
      <c r="C5" s="828"/>
      <c r="D5" s="828"/>
      <c r="E5" s="828"/>
      <c r="F5" s="828"/>
      <c r="G5" s="828"/>
      <c r="H5" s="828"/>
      <c r="I5" s="828"/>
    </row>
    <row r="7" spans="1:22" ht="0.75" customHeight="1"/>
    <row r="8" spans="1:22">
      <c r="A8" s="14" t="s">
        <v>925</v>
      </c>
      <c r="I8" s="31" t="s">
        <v>20</v>
      </c>
    </row>
    <row r="9" spans="1:22">
      <c r="D9" s="739" t="s">
        <v>1070</v>
      </c>
      <c r="E9" s="739"/>
      <c r="F9" s="739"/>
      <c r="G9" s="739"/>
      <c r="H9" s="739"/>
      <c r="I9" s="739"/>
      <c r="U9" s="18"/>
      <c r="V9" s="21"/>
    </row>
    <row r="10" spans="1:22" ht="44.25" customHeight="1">
      <c r="A10" s="5" t="s">
        <v>2</v>
      </c>
      <c r="B10" s="5" t="s">
        <v>3</v>
      </c>
      <c r="C10" s="353" t="s">
        <v>844</v>
      </c>
      <c r="D10" s="353" t="s">
        <v>846</v>
      </c>
      <c r="E10" s="2" t="s">
        <v>108</v>
      </c>
      <c r="F10" s="5" t="s">
        <v>217</v>
      </c>
      <c r="G10" s="2" t="s">
        <v>701</v>
      </c>
      <c r="H10" s="2" t="s">
        <v>149</v>
      </c>
      <c r="I10" s="32" t="s">
        <v>847</v>
      </c>
    </row>
    <row r="11" spans="1:22" s="111" customFormat="1" ht="15.75" customHeight="1">
      <c r="A11" s="64">
        <v>1</v>
      </c>
      <c r="B11" s="63">
        <v>2</v>
      </c>
      <c r="C11" s="64">
        <v>3</v>
      </c>
      <c r="D11" s="63">
        <v>4</v>
      </c>
      <c r="E11" s="64">
        <v>5</v>
      </c>
      <c r="F11" s="63">
        <v>6</v>
      </c>
      <c r="G11" s="64">
        <v>7</v>
      </c>
      <c r="H11" s="63">
        <v>8</v>
      </c>
      <c r="I11" s="64">
        <v>9</v>
      </c>
    </row>
    <row r="12" spans="1:22" ht="15" customHeight="1">
      <c r="A12" s="17">
        <v>1</v>
      </c>
      <c r="B12" s="379" t="s">
        <v>887</v>
      </c>
      <c r="C12" s="829">
        <v>1724.42</v>
      </c>
      <c r="D12" s="829">
        <v>428.56</v>
      </c>
      <c r="E12" s="829">
        <v>1295.8599999999999</v>
      </c>
      <c r="F12" s="829">
        <v>0</v>
      </c>
      <c r="G12" s="829" t="s">
        <v>956</v>
      </c>
      <c r="H12" s="829">
        <v>972.73</v>
      </c>
      <c r="I12" s="832">
        <f>D12+E12+F12-H12</f>
        <v>751.68999999999983</v>
      </c>
    </row>
    <row r="13" spans="1:22" ht="15" customHeight="1">
      <c r="A13" s="17">
        <v>2</v>
      </c>
      <c r="B13" s="379" t="s">
        <v>888</v>
      </c>
      <c r="C13" s="830"/>
      <c r="D13" s="830"/>
      <c r="E13" s="830"/>
      <c r="F13" s="830"/>
      <c r="G13" s="830"/>
      <c r="H13" s="830"/>
      <c r="I13" s="833"/>
    </row>
    <row r="14" spans="1:22" ht="12" customHeight="1">
      <c r="A14" s="483">
        <v>3</v>
      </c>
      <c r="B14" s="379" t="s">
        <v>889</v>
      </c>
      <c r="C14" s="830"/>
      <c r="D14" s="830"/>
      <c r="E14" s="830"/>
      <c r="F14" s="830"/>
      <c r="G14" s="830"/>
      <c r="H14" s="830"/>
      <c r="I14" s="833"/>
    </row>
    <row r="15" spans="1:22">
      <c r="A15" s="483">
        <v>4</v>
      </c>
      <c r="B15" s="379" t="s">
        <v>890</v>
      </c>
      <c r="C15" s="830"/>
      <c r="D15" s="830"/>
      <c r="E15" s="830"/>
      <c r="F15" s="830"/>
      <c r="G15" s="830"/>
      <c r="H15" s="830"/>
      <c r="I15" s="833"/>
    </row>
    <row r="16" spans="1:22" ht="15.75" customHeight="1">
      <c r="A16" s="483">
        <v>5</v>
      </c>
      <c r="B16" s="379" t="s">
        <v>891</v>
      </c>
      <c r="C16" s="830"/>
      <c r="D16" s="830"/>
      <c r="E16" s="830"/>
      <c r="F16" s="830"/>
      <c r="G16" s="830"/>
      <c r="H16" s="830"/>
      <c r="I16" s="833"/>
    </row>
    <row r="17" spans="1:9" ht="12.75" customHeight="1">
      <c r="A17" s="483">
        <v>6</v>
      </c>
      <c r="B17" s="379" t="s">
        <v>892</v>
      </c>
      <c r="C17" s="830"/>
      <c r="D17" s="830"/>
      <c r="E17" s="830"/>
      <c r="F17" s="830"/>
      <c r="G17" s="830"/>
      <c r="H17" s="830"/>
      <c r="I17" s="833"/>
    </row>
    <row r="18" spans="1:9" ht="12.75" customHeight="1">
      <c r="A18" s="483">
        <v>7</v>
      </c>
      <c r="B18" s="379" t="s">
        <v>893</v>
      </c>
      <c r="C18" s="830"/>
      <c r="D18" s="830"/>
      <c r="E18" s="830"/>
      <c r="F18" s="830"/>
      <c r="G18" s="830"/>
      <c r="H18" s="830"/>
      <c r="I18" s="833"/>
    </row>
    <row r="19" spans="1:9">
      <c r="A19" s="483">
        <v>8</v>
      </c>
      <c r="B19" s="379" t="s">
        <v>894</v>
      </c>
      <c r="C19" s="830"/>
      <c r="D19" s="830"/>
      <c r="E19" s="830"/>
      <c r="F19" s="830"/>
      <c r="G19" s="830"/>
      <c r="H19" s="830"/>
      <c r="I19" s="833"/>
    </row>
    <row r="20" spans="1:9">
      <c r="A20" s="483">
        <v>9</v>
      </c>
      <c r="B20" s="379" t="s">
        <v>895</v>
      </c>
      <c r="C20" s="830"/>
      <c r="D20" s="830"/>
      <c r="E20" s="830"/>
      <c r="F20" s="830"/>
      <c r="G20" s="830"/>
      <c r="H20" s="830"/>
      <c r="I20" s="833"/>
    </row>
    <row r="21" spans="1:9">
      <c r="A21" s="483">
        <v>10</v>
      </c>
      <c r="B21" s="379" t="s">
        <v>896</v>
      </c>
      <c r="C21" s="830"/>
      <c r="D21" s="830"/>
      <c r="E21" s="830"/>
      <c r="F21" s="830"/>
      <c r="G21" s="830"/>
      <c r="H21" s="830"/>
      <c r="I21" s="833"/>
    </row>
    <row r="22" spans="1:9">
      <c r="A22" s="483">
        <v>11</v>
      </c>
      <c r="B22" s="379" t="s">
        <v>897</v>
      </c>
      <c r="C22" s="830"/>
      <c r="D22" s="830"/>
      <c r="E22" s="830"/>
      <c r="F22" s="830"/>
      <c r="G22" s="830"/>
      <c r="H22" s="830"/>
      <c r="I22" s="833"/>
    </row>
    <row r="23" spans="1:9">
      <c r="A23" s="483">
        <v>12</v>
      </c>
      <c r="B23" s="379" t="s">
        <v>898</v>
      </c>
      <c r="C23" s="830"/>
      <c r="D23" s="830"/>
      <c r="E23" s="830"/>
      <c r="F23" s="830"/>
      <c r="G23" s="830"/>
      <c r="H23" s="830"/>
      <c r="I23" s="833"/>
    </row>
    <row r="24" spans="1:9">
      <c r="A24" s="483">
        <v>13</v>
      </c>
      <c r="B24" s="379" t="s">
        <v>899</v>
      </c>
      <c r="C24" s="830"/>
      <c r="D24" s="830"/>
      <c r="E24" s="830"/>
      <c r="F24" s="830"/>
      <c r="G24" s="830"/>
      <c r="H24" s="830"/>
      <c r="I24" s="833"/>
    </row>
    <row r="25" spans="1:9">
      <c r="A25" s="483">
        <v>14</v>
      </c>
      <c r="B25" s="379" t="s">
        <v>900</v>
      </c>
      <c r="C25" s="830"/>
      <c r="D25" s="830"/>
      <c r="E25" s="830"/>
      <c r="F25" s="830"/>
      <c r="G25" s="830"/>
      <c r="H25" s="830"/>
      <c r="I25" s="833"/>
    </row>
    <row r="26" spans="1:9">
      <c r="A26" s="483">
        <v>15</v>
      </c>
      <c r="B26" s="379" t="s">
        <v>901</v>
      </c>
      <c r="C26" s="830"/>
      <c r="D26" s="830"/>
      <c r="E26" s="830"/>
      <c r="F26" s="830"/>
      <c r="G26" s="830"/>
      <c r="H26" s="830"/>
      <c r="I26" s="833"/>
    </row>
    <row r="27" spans="1:9" s="369" customFormat="1">
      <c r="A27" s="483">
        <v>16</v>
      </c>
      <c r="B27" s="379" t="s">
        <v>902</v>
      </c>
      <c r="C27" s="830"/>
      <c r="D27" s="830"/>
      <c r="E27" s="830"/>
      <c r="F27" s="830"/>
      <c r="G27" s="830"/>
      <c r="H27" s="830"/>
      <c r="I27" s="833"/>
    </row>
    <row r="28" spans="1:9" s="369" customFormat="1">
      <c r="A28" s="483">
        <v>17</v>
      </c>
      <c r="B28" s="379" t="s">
        <v>903</v>
      </c>
      <c r="C28" s="830"/>
      <c r="D28" s="830"/>
      <c r="E28" s="830"/>
      <c r="F28" s="830"/>
      <c r="G28" s="830"/>
      <c r="H28" s="830"/>
      <c r="I28" s="833"/>
    </row>
    <row r="29" spans="1:9" s="369" customFormat="1">
      <c r="A29" s="483">
        <v>18</v>
      </c>
      <c r="B29" s="379" t="s">
        <v>904</v>
      </c>
      <c r="C29" s="830"/>
      <c r="D29" s="830"/>
      <c r="E29" s="830"/>
      <c r="F29" s="830"/>
      <c r="G29" s="830"/>
      <c r="H29" s="830"/>
      <c r="I29" s="833"/>
    </row>
    <row r="30" spans="1:9" s="369" customFormat="1">
      <c r="A30" s="483">
        <v>19</v>
      </c>
      <c r="B30" s="379" t="s">
        <v>905</v>
      </c>
      <c r="C30" s="830"/>
      <c r="D30" s="830"/>
      <c r="E30" s="830"/>
      <c r="F30" s="830"/>
      <c r="G30" s="830"/>
      <c r="H30" s="830"/>
      <c r="I30" s="833"/>
    </row>
    <row r="31" spans="1:9" s="369" customFormat="1">
      <c r="A31" s="483">
        <v>20</v>
      </c>
      <c r="B31" s="379" t="s">
        <v>906</v>
      </c>
      <c r="C31" s="830"/>
      <c r="D31" s="830"/>
      <c r="E31" s="830"/>
      <c r="F31" s="830"/>
      <c r="G31" s="830"/>
      <c r="H31" s="830"/>
      <c r="I31" s="833"/>
    </row>
    <row r="32" spans="1:9" s="369" customFormat="1">
      <c r="A32" s="483">
        <v>21</v>
      </c>
      <c r="B32" s="379" t="s">
        <v>907</v>
      </c>
      <c r="C32" s="830"/>
      <c r="D32" s="830"/>
      <c r="E32" s="830"/>
      <c r="F32" s="830"/>
      <c r="G32" s="830"/>
      <c r="H32" s="830"/>
      <c r="I32" s="833"/>
    </row>
    <row r="33" spans="1:12" s="369" customFormat="1">
      <c r="A33" s="483">
        <v>22</v>
      </c>
      <c r="B33" s="379" t="s">
        <v>908</v>
      </c>
      <c r="C33" s="830"/>
      <c r="D33" s="830"/>
      <c r="E33" s="830"/>
      <c r="F33" s="830"/>
      <c r="G33" s="830"/>
      <c r="H33" s="830"/>
      <c r="I33" s="833"/>
    </row>
    <row r="34" spans="1:12" s="369" customFormat="1">
      <c r="A34" s="483">
        <v>23</v>
      </c>
      <c r="B34" s="379" t="s">
        <v>909</v>
      </c>
      <c r="C34" s="830"/>
      <c r="D34" s="830"/>
      <c r="E34" s="830"/>
      <c r="F34" s="830"/>
      <c r="G34" s="830"/>
      <c r="H34" s="830"/>
      <c r="I34" s="833"/>
    </row>
    <row r="35" spans="1:12" s="369" customFormat="1">
      <c r="A35" s="483">
        <v>24</v>
      </c>
      <c r="B35" s="379" t="s">
        <v>910</v>
      </c>
      <c r="C35" s="830"/>
      <c r="D35" s="830"/>
      <c r="E35" s="830"/>
      <c r="F35" s="830"/>
      <c r="G35" s="830"/>
      <c r="H35" s="830"/>
      <c r="I35" s="833"/>
    </row>
    <row r="36" spans="1:12" s="369" customFormat="1">
      <c r="A36" s="483">
        <v>25</v>
      </c>
      <c r="B36" s="379" t="s">
        <v>911</v>
      </c>
      <c r="C36" s="830"/>
      <c r="D36" s="830"/>
      <c r="E36" s="830"/>
      <c r="F36" s="830"/>
      <c r="G36" s="830"/>
      <c r="H36" s="830"/>
      <c r="I36" s="833"/>
    </row>
    <row r="37" spans="1:12" s="369" customFormat="1">
      <c r="A37" s="483">
        <v>26</v>
      </c>
      <c r="B37" s="379" t="s">
        <v>912</v>
      </c>
      <c r="C37" s="830"/>
      <c r="D37" s="830"/>
      <c r="E37" s="830"/>
      <c r="F37" s="830"/>
      <c r="G37" s="830"/>
      <c r="H37" s="830"/>
      <c r="I37" s="833"/>
    </row>
    <row r="38" spans="1:12" s="369" customFormat="1">
      <c r="A38" s="483">
        <v>27</v>
      </c>
      <c r="B38" s="379" t="s">
        <v>913</v>
      </c>
      <c r="C38" s="830"/>
      <c r="D38" s="830"/>
      <c r="E38" s="830"/>
      <c r="F38" s="830"/>
      <c r="G38" s="830"/>
      <c r="H38" s="830"/>
      <c r="I38" s="833"/>
    </row>
    <row r="39" spans="1:12" s="369" customFormat="1">
      <c r="A39" s="483">
        <v>28</v>
      </c>
      <c r="B39" s="379" t="s">
        <v>914</v>
      </c>
      <c r="C39" s="830"/>
      <c r="D39" s="830"/>
      <c r="E39" s="830"/>
      <c r="F39" s="830"/>
      <c r="G39" s="830"/>
      <c r="H39" s="830"/>
      <c r="I39" s="833"/>
    </row>
    <row r="40" spans="1:12" s="369" customFormat="1">
      <c r="A40" s="483">
        <v>29</v>
      </c>
      <c r="B40" s="379" t="s">
        <v>915</v>
      </c>
      <c r="C40" s="830"/>
      <c r="D40" s="830"/>
      <c r="E40" s="830"/>
      <c r="F40" s="830"/>
      <c r="G40" s="830"/>
      <c r="H40" s="830"/>
      <c r="I40" s="833"/>
    </row>
    <row r="41" spans="1:12" s="369" customFormat="1">
      <c r="A41" s="483">
        <v>30</v>
      </c>
      <c r="B41" s="379" t="s">
        <v>916</v>
      </c>
      <c r="C41" s="830"/>
      <c r="D41" s="830"/>
      <c r="E41" s="830"/>
      <c r="F41" s="830"/>
      <c r="G41" s="830"/>
      <c r="H41" s="830"/>
      <c r="I41" s="833"/>
    </row>
    <row r="42" spans="1:12" s="369" customFormat="1">
      <c r="A42" s="483">
        <v>31</v>
      </c>
      <c r="B42" s="379" t="s">
        <v>917</v>
      </c>
      <c r="C42" s="830"/>
      <c r="D42" s="830"/>
      <c r="E42" s="830"/>
      <c r="F42" s="830"/>
      <c r="G42" s="830"/>
      <c r="H42" s="830"/>
      <c r="I42" s="833"/>
    </row>
    <row r="43" spans="1:12">
      <c r="A43" s="483">
        <v>32</v>
      </c>
      <c r="B43" s="379" t="s">
        <v>918</v>
      </c>
      <c r="C43" s="830"/>
      <c r="D43" s="830"/>
      <c r="E43" s="830"/>
      <c r="F43" s="830"/>
      <c r="G43" s="830"/>
      <c r="H43" s="830"/>
      <c r="I43" s="833"/>
    </row>
    <row r="44" spans="1:12">
      <c r="A44" s="368"/>
      <c r="B44" s="380" t="s">
        <v>86</v>
      </c>
      <c r="C44" s="831"/>
      <c r="D44" s="831"/>
      <c r="E44" s="831"/>
      <c r="F44" s="831"/>
      <c r="G44" s="831"/>
      <c r="H44" s="831"/>
      <c r="I44" s="834"/>
    </row>
    <row r="45" spans="1:12">
      <c r="E45" s="29"/>
      <c r="F45" s="29"/>
      <c r="G45" s="29"/>
      <c r="H45" s="21"/>
      <c r="I45" s="21"/>
    </row>
    <row r="46" spans="1:12">
      <c r="A46" s="578"/>
      <c r="B46" s="578"/>
      <c r="C46" s="578"/>
      <c r="D46" s="578"/>
      <c r="E46" s="11"/>
      <c r="F46" s="11"/>
      <c r="G46" s="11"/>
      <c r="H46" s="29"/>
      <c r="I46" s="21"/>
      <c r="J46" s="578"/>
      <c r="K46" s="578"/>
      <c r="L46" s="578"/>
    </row>
    <row r="47" spans="1:12">
      <c r="A47" s="34" t="s">
        <v>12</v>
      </c>
      <c r="B47" s="578"/>
      <c r="C47" s="578"/>
      <c r="D47" s="578"/>
      <c r="E47" s="34"/>
      <c r="F47" s="34"/>
      <c r="G47" s="34"/>
      <c r="H47" s="578"/>
      <c r="I47" s="435"/>
      <c r="J47" s="435"/>
      <c r="K47" s="578"/>
      <c r="L47" s="578"/>
    </row>
    <row r="48" spans="1:12">
      <c r="A48" s="578"/>
      <c r="B48" s="578"/>
      <c r="C48" s="578"/>
      <c r="D48" s="138"/>
      <c r="E48" s="138"/>
      <c r="F48" s="138"/>
      <c r="G48" s="138"/>
      <c r="H48" s="272"/>
      <c r="I48" s="138"/>
      <c r="J48" s="138"/>
      <c r="K48" s="138"/>
      <c r="L48" s="578"/>
    </row>
    <row r="49" spans="1:12">
      <c r="A49" s="578"/>
      <c r="B49" s="578"/>
      <c r="C49" s="578"/>
      <c r="D49" s="14"/>
      <c r="E49" s="14"/>
      <c r="F49" s="14"/>
      <c r="G49" s="623" t="s">
        <v>1079</v>
      </c>
      <c r="H49" s="623"/>
      <c r="I49" s="623"/>
      <c r="J49" s="623"/>
      <c r="K49" s="623"/>
      <c r="L49" s="578"/>
    </row>
    <row r="50" spans="1:12" ht="15" customHeight="1">
      <c r="A50" s="578"/>
      <c r="B50" s="578"/>
      <c r="C50" s="578"/>
      <c r="D50" s="578"/>
      <c r="E50" s="578"/>
      <c r="F50" s="578"/>
      <c r="G50" s="675" t="s">
        <v>1058</v>
      </c>
      <c r="H50" s="675"/>
      <c r="I50" s="675"/>
      <c r="J50" s="675"/>
      <c r="K50" s="675"/>
      <c r="L50" s="34"/>
    </row>
    <row r="51" spans="1:12" ht="15" customHeight="1">
      <c r="A51" s="578"/>
      <c r="B51" s="578"/>
      <c r="C51" s="578"/>
      <c r="D51" s="435"/>
      <c r="E51" s="435"/>
      <c r="F51" s="435"/>
      <c r="G51" s="435"/>
      <c r="H51" s="435"/>
      <c r="I51" s="435"/>
      <c r="J51" s="578"/>
      <c r="K51" s="578"/>
      <c r="L51" s="578"/>
    </row>
    <row r="52" spans="1:12">
      <c r="A52" s="578"/>
      <c r="B52" s="578"/>
      <c r="C52" s="578"/>
      <c r="D52" s="624" t="s">
        <v>1081</v>
      </c>
      <c r="E52" s="624"/>
      <c r="F52" s="435"/>
      <c r="G52" s="435"/>
      <c r="H52" s="435"/>
      <c r="I52" s="435"/>
      <c r="J52" s="435"/>
      <c r="K52" s="435"/>
      <c r="L52" s="578"/>
    </row>
    <row r="53" spans="1:12">
      <c r="A53" s="578"/>
      <c r="B53" s="578"/>
      <c r="C53" s="578"/>
      <c r="D53" s="14"/>
      <c r="E53" s="14"/>
      <c r="F53" s="34"/>
      <c r="G53" s="623" t="s">
        <v>1080</v>
      </c>
      <c r="H53" s="623"/>
      <c r="I53" s="623"/>
      <c r="J53" s="623"/>
      <c r="K53" s="623"/>
      <c r="L53" s="578"/>
    </row>
  </sheetData>
  <mergeCells count="14">
    <mergeCell ref="D52:E52"/>
    <mergeCell ref="G53:K53"/>
    <mergeCell ref="G49:K49"/>
    <mergeCell ref="G50:K50"/>
    <mergeCell ref="C3:F3"/>
    <mergeCell ref="D9:I9"/>
    <mergeCell ref="A5:I5"/>
    <mergeCell ref="C12:C44"/>
    <mergeCell ref="D12:D44"/>
    <mergeCell ref="E12:E44"/>
    <mergeCell ref="F12:F44"/>
    <mergeCell ref="G12:G44"/>
    <mergeCell ref="H12:H44"/>
    <mergeCell ref="I12:I44"/>
  </mergeCells>
  <phoneticPr fontId="0" type="noConversion"/>
  <printOptions horizontalCentered="1"/>
  <pageMargins left="0.70866141732283472" right="0.70866141732283472" top="0.23622047244094491" bottom="0" header="0.31496062992125984" footer="0.31496062992125984"/>
  <pageSetup paperSize="9" scale="79" orientation="landscape" r:id="rId1"/>
  <colBreaks count="1" manualBreakCount="1">
    <brk id="9" max="32" man="1"/>
  </colBreaks>
</worksheet>
</file>

<file path=xl/worksheets/sheet29.xml><?xml version="1.0" encoding="utf-8"?>
<worksheet xmlns="http://schemas.openxmlformats.org/spreadsheetml/2006/main" xmlns:r="http://schemas.openxmlformats.org/officeDocument/2006/relationships">
  <sheetPr>
    <pageSetUpPr fitToPage="1"/>
  </sheetPr>
  <dimension ref="A1:T35"/>
  <sheetViews>
    <sheetView topLeftCell="A20" zoomScaleSheetLayoutView="81" workbookViewId="0">
      <selection activeCell="C29" sqref="C29:J34"/>
    </sheetView>
  </sheetViews>
  <sheetFormatPr defaultRowHeight="12.75"/>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30.28515625" style="15" customWidth="1"/>
    <col min="9" max="16384" width="9.140625" style="15"/>
  </cols>
  <sheetData>
    <row r="1" spans="1:20" customFormat="1" ht="15">
      <c r="D1" s="34"/>
      <c r="E1" s="34"/>
      <c r="F1" s="34"/>
      <c r="G1" s="15"/>
      <c r="H1" s="39" t="s">
        <v>64</v>
      </c>
      <c r="I1" s="34"/>
      <c r="J1" s="15"/>
      <c r="L1" s="15"/>
      <c r="M1" s="41"/>
      <c r="N1" s="41"/>
    </row>
    <row r="2" spans="1:20" customFormat="1" ht="15">
      <c r="A2" s="767" t="s">
        <v>0</v>
      </c>
      <c r="B2" s="767"/>
      <c r="C2" s="767"/>
      <c r="D2" s="767"/>
      <c r="E2" s="767"/>
      <c r="F2" s="767"/>
      <c r="G2" s="767"/>
      <c r="H2" s="767"/>
      <c r="I2" s="43"/>
      <c r="J2" s="43"/>
      <c r="K2" s="43"/>
      <c r="L2" s="43"/>
      <c r="M2" s="43"/>
      <c r="N2" s="43"/>
    </row>
    <row r="3" spans="1:20" customFormat="1" ht="20.25">
      <c r="A3" s="664" t="s">
        <v>734</v>
      </c>
      <c r="B3" s="664"/>
      <c r="C3" s="664"/>
      <c r="D3" s="664"/>
      <c r="E3" s="664"/>
      <c r="F3" s="664"/>
      <c r="G3" s="664"/>
      <c r="H3" s="664"/>
      <c r="I3" s="42"/>
      <c r="J3" s="42"/>
      <c r="K3" s="42"/>
      <c r="L3" s="42"/>
      <c r="M3" s="42"/>
      <c r="N3" s="42"/>
    </row>
    <row r="4" spans="1:20" customFormat="1" ht="10.5" customHeight="1"/>
    <row r="5" spans="1:20" ht="19.5" customHeight="1">
      <c r="A5" s="665" t="s">
        <v>808</v>
      </c>
      <c r="B5" s="767"/>
      <c r="C5" s="767"/>
      <c r="D5" s="767"/>
      <c r="E5" s="767"/>
      <c r="F5" s="767"/>
      <c r="G5" s="767"/>
      <c r="H5" s="767"/>
    </row>
    <row r="7" spans="1:20" s="13" customFormat="1" ht="15.75" hidden="1" customHeight="1">
      <c r="A7" s="15"/>
      <c r="B7" s="15"/>
      <c r="C7" s="15"/>
      <c r="D7" s="15"/>
      <c r="E7" s="15"/>
      <c r="F7" s="15"/>
      <c r="G7" s="15"/>
      <c r="H7" s="15"/>
      <c r="I7" s="15"/>
      <c r="J7" s="15"/>
    </row>
    <row r="8" spans="1:20" s="13" customFormat="1" ht="15.75">
      <c r="A8" s="666" t="s">
        <v>919</v>
      </c>
      <c r="B8" s="666"/>
      <c r="C8" s="15"/>
      <c r="D8" s="15"/>
      <c r="E8" s="15"/>
      <c r="F8" s="15"/>
      <c r="G8" s="15"/>
      <c r="H8" s="31" t="s">
        <v>24</v>
      </c>
      <c r="I8" s="15"/>
    </row>
    <row r="9" spans="1:20" s="13" customFormat="1" ht="15.75">
      <c r="A9" s="14"/>
      <c r="B9" s="15"/>
      <c r="C9" s="15"/>
      <c r="D9" s="99"/>
      <c r="E9" s="99"/>
      <c r="G9" s="739" t="s">
        <v>1070</v>
      </c>
      <c r="H9" s="739"/>
      <c r="J9" s="109"/>
      <c r="K9" s="109"/>
      <c r="L9" s="109"/>
      <c r="S9" s="122"/>
      <c r="T9" s="120"/>
    </row>
    <row r="10" spans="1:20" s="35" customFormat="1" ht="55.5" customHeight="1">
      <c r="A10" s="37"/>
      <c r="B10" s="5" t="s">
        <v>25</v>
      </c>
      <c r="C10" s="352" t="s">
        <v>848</v>
      </c>
      <c r="D10" s="352" t="s">
        <v>816</v>
      </c>
      <c r="E10" s="5" t="s">
        <v>216</v>
      </c>
      <c r="F10" s="5" t="s">
        <v>217</v>
      </c>
      <c r="G10" s="5" t="s">
        <v>70</v>
      </c>
      <c r="H10" s="568" t="s">
        <v>1067</v>
      </c>
    </row>
    <row r="11" spans="1:20" s="35" customFormat="1" ht="14.25" customHeight="1">
      <c r="A11" s="5">
        <v>1</v>
      </c>
      <c r="B11" s="5">
        <v>2</v>
      </c>
      <c r="C11" s="5">
        <v>3</v>
      </c>
      <c r="D11" s="5">
        <v>4</v>
      </c>
      <c r="E11" s="5">
        <v>5</v>
      </c>
      <c r="F11" s="5">
        <v>6</v>
      </c>
      <c r="G11" s="5">
        <v>7</v>
      </c>
      <c r="H11" s="5">
        <v>8</v>
      </c>
    </row>
    <row r="12" spans="1:20" ht="16.5" customHeight="1">
      <c r="A12" s="28" t="s">
        <v>26</v>
      </c>
      <c r="B12" s="28" t="s">
        <v>27</v>
      </c>
      <c r="C12" s="832">
        <v>1181.6400000000001</v>
      </c>
      <c r="D12" s="832">
        <v>0</v>
      </c>
      <c r="E12" s="832">
        <v>1181.6400000000001</v>
      </c>
      <c r="F12" s="832">
        <v>0</v>
      </c>
      <c r="G12" s="832">
        <v>1181.6400000000001</v>
      </c>
      <c r="H12" s="832">
        <f>D12+E12-G12</f>
        <v>0</v>
      </c>
    </row>
    <row r="13" spans="1:20" ht="20.25" customHeight="1">
      <c r="A13" s="18"/>
      <c r="B13" s="18" t="s">
        <v>28</v>
      </c>
      <c r="C13" s="833"/>
      <c r="D13" s="833"/>
      <c r="E13" s="833"/>
      <c r="F13" s="833"/>
      <c r="G13" s="833"/>
      <c r="H13" s="833"/>
    </row>
    <row r="14" spans="1:20" ht="17.25" customHeight="1">
      <c r="A14" s="18"/>
      <c r="B14" s="18" t="s">
        <v>181</v>
      </c>
      <c r="C14" s="833"/>
      <c r="D14" s="833"/>
      <c r="E14" s="833"/>
      <c r="F14" s="833"/>
      <c r="G14" s="833"/>
      <c r="H14" s="833"/>
    </row>
    <row r="15" spans="1:20" s="35" customFormat="1" ht="27.75" customHeight="1">
      <c r="A15" s="36"/>
      <c r="B15" s="36" t="s">
        <v>182</v>
      </c>
      <c r="C15" s="833"/>
      <c r="D15" s="833"/>
      <c r="E15" s="833"/>
      <c r="F15" s="833"/>
      <c r="G15" s="833"/>
      <c r="H15" s="833"/>
    </row>
    <row r="16" spans="1:20" s="35" customFormat="1">
      <c r="A16" s="36"/>
      <c r="B16" s="37" t="s">
        <v>29</v>
      </c>
      <c r="C16" s="833"/>
      <c r="D16" s="833"/>
      <c r="E16" s="833"/>
      <c r="F16" s="833"/>
      <c r="G16" s="833"/>
      <c r="H16" s="833"/>
    </row>
    <row r="17" spans="1:10" s="35" customFormat="1" ht="40.5" customHeight="1">
      <c r="A17" s="37" t="s">
        <v>30</v>
      </c>
      <c r="B17" s="37" t="s">
        <v>215</v>
      </c>
      <c r="C17" s="833"/>
      <c r="D17" s="833"/>
      <c r="E17" s="833"/>
      <c r="F17" s="833"/>
      <c r="G17" s="833"/>
      <c r="H17" s="833"/>
    </row>
    <row r="18" spans="1:10" ht="28.5" customHeight="1">
      <c r="A18" s="18"/>
      <c r="B18" s="150" t="s">
        <v>184</v>
      </c>
      <c r="C18" s="833"/>
      <c r="D18" s="833"/>
      <c r="E18" s="833"/>
      <c r="F18" s="833"/>
      <c r="G18" s="833"/>
      <c r="H18" s="833"/>
    </row>
    <row r="19" spans="1:10" ht="19.5" customHeight="1">
      <c r="A19" s="18"/>
      <c r="B19" s="36" t="s">
        <v>31</v>
      </c>
      <c r="C19" s="833"/>
      <c r="D19" s="833"/>
      <c r="E19" s="833"/>
      <c r="F19" s="833"/>
      <c r="G19" s="833"/>
      <c r="H19" s="833"/>
    </row>
    <row r="20" spans="1:10" ht="21.75" customHeight="1">
      <c r="A20" s="18"/>
      <c r="B20" s="36" t="s">
        <v>185</v>
      </c>
      <c r="C20" s="833"/>
      <c r="D20" s="833"/>
      <c r="E20" s="833"/>
      <c r="F20" s="833"/>
      <c r="G20" s="833"/>
      <c r="H20" s="833"/>
    </row>
    <row r="21" spans="1:10" s="35" customFormat="1" ht="27.75" customHeight="1">
      <c r="A21" s="36"/>
      <c r="B21" s="36" t="s">
        <v>32</v>
      </c>
      <c r="C21" s="833"/>
      <c r="D21" s="833"/>
      <c r="E21" s="833"/>
      <c r="F21" s="833"/>
      <c r="G21" s="833"/>
      <c r="H21" s="833"/>
    </row>
    <row r="22" spans="1:10" s="35" customFormat="1" ht="19.5" customHeight="1">
      <c r="A22" s="36"/>
      <c r="B22" s="36" t="s">
        <v>183</v>
      </c>
      <c r="C22" s="833"/>
      <c r="D22" s="833"/>
      <c r="E22" s="833"/>
      <c r="F22" s="833"/>
      <c r="G22" s="833"/>
      <c r="H22" s="833"/>
    </row>
    <row r="23" spans="1:10" s="35" customFormat="1" ht="27.75" customHeight="1">
      <c r="A23" s="36"/>
      <c r="B23" s="36" t="s">
        <v>186</v>
      </c>
      <c r="C23" s="833"/>
      <c r="D23" s="833"/>
      <c r="E23" s="833"/>
      <c r="F23" s="833"/>
      <c r="G23" s="833"/>
      <c r="H23" s="833"/>
    </row>
    <row r="24" spans="1:10" s="35" customFormat="1" ht="18.75" customHeight="1">
      <c r="A24" s="37"/>
      <c r="B24" s="36" t="s">
        <v>187</v>
      </c>
      <c r="C24" s="833"/>
      <c r="D24" s="833"/>
      <c r="E24" s="833"/>
      <c r="F24" s="833"/>
      <c r="G24" s="833"/>
      <c r="H24" s="833"/>
    </row>
    <row r="25" spans="1:10" s="35" customFormat="1" ht="19.5" customHeight="1">
      <c r="A25" s="37"/>
      <c r="B25" s="37" t="s">
        <v>29</v>
      </c>
      <c r="C25" s="833"/>
      <c r="D25" s="833"/>
      <c r="E25" s="833"/>
      <c r="F25" s="833"/>
      <c r="G25" s="833"/>
      <c r="H25" s="833"/>
    </row>
    <row r="26" spans="1:10">
      <c r="A26" s="18"/>
      <c r="B26" s="28" t="s">
        <v>33</v>
      </c>
      <c r="C26" s="834"/>
      <c r="D26" s="834"/>
      <c r="E26" s="834"/>
      <c r="F26" s="834"/>
      <c r="G26" s="834"/>
      <c r="H26" s="834"/>
    </row>
    <row r="27" spans="1:10" s="35" customFormat="1" ht="15.75" customHeight="1"/>
    <row r="28" spans="1:10" s="35" customFormat="1" ht="15.75" customHeight="1"/>
    <row r="29" spans="1:10" ht="13.15" customHeight="1">
      <c r="A29" s="578"/>
      <c r="B29" s="14" t="s">
        <v>12</v>
      </c>
      <c r="C29" s="138"/>
      <c r="D29" s="138"/>
      <c r="E29" s="138"/>
      <c r="F29" s="138"/>
      <c r="G29" s="272"/>
      <c r="H29" s="138"/>
      <c r="I29" s="138"/>
      <c r="J29" s="138"/>
    </row>
    <row r="30" spans="1:10" ht="13.9" customHeight="1">
      <c r="A30" s="578"/>
      <c r="B30" s="435"/>
      <c r="C30" s="14"/>
      <c r="D30" s="14"/>
      <c r="E30" s="14"/>
      <c r="F30" s="623" t="s">
        <v>1079</v>
      </c>
      <c r="G30" s="623"/>
      <c r="H30" s="623"/>
      <c r="I30" s="623"/>
      <c r="J30" s="623"/>
    </row>
    <row r="31" spans="1:10" ht="12.6" customHeight="1">
      <c r="A31" s="578"/>
      <c r="B31" s="435"/>
      <c r="C31" s="578"/>
      <c r="D31" s="578"/>
      <c r="E31" s="578"/>
      <c r="F31" s="675" t="s">
        <v>1058</v>
      </c>
      <c r="G31" s="675"/>
      <c r="H31" s="675"/>
      <c r="I31" s="675"/>
      <c r="J31" s="675"/>
    </row>
    <row r="32" spans="1:10">
      <c r="A32" s="578"/>
      <c r="B32" s="14"/>
      <c r="C32" s="435"/>
      <c r="D32" s="435"/>
      <c r="E32" s="435"/>
      <c r="F32" s="435"/>
      <c r="G32" s="435"/>
      <c r="H32" s="435"/>
      <c r="I32" s="578"/>
      <c r="J32" s="578"/>
    </row>
    <row r="33" spans="1:10">
      <c r="A33" s="578"/>
      <c r="B33" s="578"/>
      <c r="C33" s="624" t="s">
        <v>1081</v>
      </c>
      <c r="D33" s="624"/>
      <c r="E33" s="435"/>
      <c r="F33" s="435"/>
      <c r="G33" s="435"/>
      <c r="H33" s="435"/>
      <c r="I33" s="435"/>
      <c r="J33" s="435"/>
    </row>
    <row r="34" spans="1:10" ht="15" customHeight="1">
      <c r="A34" s="578"/>
      <c r="B34" s="578"/>
      <c r="C34" s="14"/>
      <c r="D34" s="14"/>
      <c r="E34" s="34"/>
      <c r="F34" s="623" t="s">
        <v>1080</v>
      </c>
      <c r="G34" s="623"/>
      <c r="H34" s="623"/>
      <c r="I34" s="623"/>
      <c r="J34" s="623"/>
    </row>
    <row r="35" spans="1:10">
      <c r="A35" s="578"/>
      <c r="B35" s="578"/>
      <c r="C35" s="578"/>
      <c r="D35" s="578"/>
      <c r="E35" s="578"/>
      <c r="F35" s="578"/>
      <c r="G35" s="578"/>
      <c r="H35" s="578"/>
      <c r="I35" s="578"/>
      <c r="J35" s="578"/>
    </row>
  </sheetData>
  <mergeCells count="15">
    <mergeCell ref="F30:J30"/>
    <mergeCell ref="F31:J31"/>
    <mergeCell ref="C33:D33"/>
    <mergeCell ref="F34:J34"/>
    <mergeCell ref="H12:H26"/>
    <mergeCell ref="C12:C26"/>
    <mergeCell ref="D12:D26"/>
    <mergeCell ref="E12:E26"/>
    <mergeCell ref="F12:F26"/>
    <mergeCell ref="G12:G26"/>
    <mergeCell ref="A2:H2"/>
    <mergeCell ref="A3:H3"/>
    <mergeCell ref="A5:H5"/>
    <mergeCell ref="A8:B8"/>
    <mergeCell ref="G9:H9"/>
  </mergeCells>
  <phoneticPr fontId="0" type="noConversion"/>
  <printOptions horizontalCentered="1"/>
  <pageMargins left="0.70866141732283472" right="0.70866141732283472" top="0.23622047244094491" bottom="0"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F20" sqref="F20"/>
    </sheetView>
  </sheetViews>
  <sheetFormatPr defaultRowHeight="12.75"/>
  <sheetData>
    <row r="2" spans="2:8">
      <c r="B2" s="14"/>
    </row>
    <row r="4" spans="2:8" ht="12.75" customHeight="1">
      <c r="B4" s="610"/>
      <c r="C4" s="610"/>
      <c r="D4" s="610"/>
      <c r="E4" s="610"/>
      <c r="F4" s="610"/>
      <c r="G4" s="610"/>
      <c r="H4" s="610"/>
    </row>
    <row r="5" spans="2:8" ht="12.75" customHeight="1">
      <c r="B5" s="610"/>
      <c r="C5" s="610"/>
      <c r="D5" s="610"/>
      <c r="E5" s="610"/>
      <c r="F5" s="610"/>
      <c r="G5" s="610"/>
      <c r="H5" s="610"/>
    </row>
    <row r="6" spans="2:8" ht="12.75" customHeight="1">
      <c r="B6" s="610"/>
      <c r="C6" s="610"/>
      <c r="D6" s="610"/>
      <c r="E6" s="610"/>
      <c r="F6" s="610"/>
      <c r="G6" s="610"/>
      <c r="H6" s="610"/>
    </row>
    <row r="7" spans="2:8" ht="12.75" customHeight="1">
      <c r="B7" s="610"/>
      <c r="C7" s="610"/>
      <c r="D7" s="610"/>
      <c r="E7" s="610"/>
      <c r="F7" s="610"/>
      <c r="G7" s="610"/>
      <c r="H7" s="610"/>
    </row>
    <row r="8" spans="2:8" ht="12.75" customHeight="1">
      <c r="B8" s="610"/>
      <c r="C8" s="610"/>
      <c r="D8" s="610"/>
      <c r="E8" s="610"/>
      <c r="F8" s="610"/>
      <c r="G8" s="610"/>
      <c r="H8" s="610"/>
    </row>
    <row r="9" spans="2:8" ht="12.75" customHeight="1">
      <c r="B9" s="610"/>
      <c r="C9" s="610"/>
      <c r="D9" s="610"/>
      <c r="E9" s="610"/>
      <c r="F9" s="610"/>
      <c r="G9" s="610"/>
      <c r="H9" s="610"/>
    </row>
    <row r="10" spans="2:8" ht="12.75" customHeight="1">
      <c r="B10" s="610"/>
      <c r="C10" s="610"/>
      <c r="D10" s="610"/>
      <c r="E10" s="610"/>
      <c r="F10" s="610"/>
      <c r="G10" s="610"/>
      <c r="H10" s="610"/>
    </row>
    <row r="11" spans="2:8" ht="12.75" customHeight="1">
      <c r="B11" s="610"/>
      <c r="C11" s="610"/>
      <c r="D11" s="610"/>
      <c r="E11" s="610"/>
      <c r="F11" s="610"/>
      <c r="G11" s="610"/>
      <c r="H11" s="610"/>
    </row>
    <row r="12" spans="2:8" ht="12.75" customHeight="1">
      <c r="B12" s="610"/>
      <c r="C12" s="610"/>
      <c r="D12" s="610"/>
      <c r="E12" s="610"/>
      <c r="F12" s="610"/>
      <c r="G12" s="610"/>
      <c r="H12" s="610"/>
    </row>
    <row r="13" spans="2:8" ht="12.75" customHeight="1">
      <c r="B13" s="610"/>
      <c r="C13" s="610"/>
      <c r="D13" s="610"/>
      <c r="E13" s="610"/>
      <c r="F13" s="610"/>
      <c r="G13" s="610"/>
      <c r="H13" s="610"/>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sheetPr>
    <pageSetUpPr fitToPage="1"/>
  </sheetPr>
  <dimension ref="A1:R54"/>
  <sheetViews>
    <sheetView view="pageBreakPreview" zoomScale="85" zoomScaleSheetLayoutView="85" workbookViewId="0">
      <selection activeCell="I13" sqref="I13"/>
    </sheetView>
  </sheetViews>
  <sheetFormatPr defaultRowHeight="12.75"/>
  <cols>
    <col min="1" max="1" width="6.5703125" style="15" customWidth="1"/>
    <col min="2" max="2" width="19.28515625" style="15" customWidth="1"/>
    <col min="3" max="3" width="28.42578125" style="509" customWidth="1"/>
    <col min="4" max="4" width="27.7109375" style="15" customWidth="1"/>
    <col min="5" max="5" width="30.28515625" style="15" customWidth="1"/>
    <col min="6" max="16384" width="9.140625" style="15"/>
  </cols>
  <sheetData>
    <row r="1" spans="1:18" customFormat="1" ht="15">
      <c r="C1" s="487"/>
      <c r="E1" s="39" t="s">
        <v>501</v>
      </c>
      <c r="F1" s="41"/>
    </row>
    <row r="2" spans="1:18" customFormat="1" ht="15">
      <c r="C2" s="487"/>
      <c r="D2" s="43" t="s">
        <v>0</v>
      </c>
      <c r="E2" s="43"/>
      <c r="F2" s="43"/>
    </row>
    <row r="3" spans="1:18" customFormat="1" ht="20.25">
      <c r="B3" s="158"/>
      <c r="C3" s="664" t="s">
        <v>734</v>
      </c>
      <c r="D3" s="664"/>
      <c r="E3" s="664"/>
      <c r="F3" s="42"/>
    </row>
    <row r="4" spans="1:18" customFormat="1" ht="10.5" customHeight="1">
      <c r="C4" s="487"/>
    </row>
    <row r="5" spans="1:18" ht="15" customHeight="1">
      <c r="A5" s="828" t="s">
        <v>809</v>
      </c>
      <c r="B5" s="828"/>
      <c r="C5" s="828"/>
      <c r="D5" s="828"/>
      <c r="E5" s="828"/>
    </row>
    <row r="7" spans="1:18" ht="0.75" customHeight="1"/>
    <row r="8" spans="1:18">
      <c r="A8" s="14" t="s">
        <v>925</v>
      </c>
    </row>
    <row r="9" spans="1:18">
      <c r="D9" s="763" t="s">
        <v>1070</v>
      </c>
      <c r="E9" s="763"/>
      <c r="Q9" s="21"/>
      <c r="R9" s="21"/>
    </row>
    <row r="10" spans="1:18" ht="26.25" customHeight="1">
      <c r="A10" s="613" t="s">
        <v>2</v>
      </c>
      <c r="B10" s="613" t="s">
        <v>3</v>
      </c>
      <c r="C10" s="835" t="s">
        <v>497</v>
      </c>
      <c r="D10" s="836"/>
      <c r="E10" s="837"/>
      <c r="Q10" s="21"/>
      <c r="R10" s="21"/>
    </row>
    <row r="11" spans="1:18" ht="56.25" customHeight="1">
      <c r="A11" s="613"/>
      <c r="B11" s="613"/>
      <c r="C11" s="484" t="s">
        <v>499</v>
      </c>
      <c r="D11" s="5" t="s">
        <v>500</v>
      </c>
      <c r="E11" s="5" t="s">
        <v>498</v>
      </c>
    </row>
    <row r="12" spans="1:18" s="111" customFormat="1" ht="15.75" customHeight="1">
      <c r="A12" s="64">
        <v>1</v>
      </c>
      <c r="B12" s="63">
        <v>2</v>
      </c>
      <c r="C12" s="63">
        <v>3</v>
      </c>
      <c r="D12" s="63">
        <v>4</v>
      </c>
      <c r="E12" s="64">
        <v>5</v>
      </c>
    </row>
    <row r="13" spans="1:18" ht="15" customHeight="1">
      <c r="A13" s="17">
        <v>1</v>
      </c>
      <c r="B13" s="379" t="s">
        <v>887</v>
      </c>
      <c r="C13" s="150">
        <v>0</v>
      </c>
      <c r="D13" s="18">
        <v>7</v>
      </c>
      <c r="E13" s="18">
        <v>859</v>
      </c>
    </row>
    <row r="14" spans="1:18" ht="13.5" customHeight="1">
      <c r="A14" s="17">
        <v>2</v>
      </c>
      <c r="B14" s="379" t="s">
        <v>888</v>
      </c>
      <c r="C14" s="150">
        <v>2</v>
      </c>
      <c r="D14" s="18">
        <v>2</v>
      </c>
      <c r="E14" s="18">
        <v>1810</v>
      </c>
    </row>
    <row r="15" spans="1:18" ht="12" customHeight="1">
      <c r="A15" s="483">
        <v>3</v>
      </c>
      <c r="B15" s="379" t="s">
        <v>889</v>
      </c>
      <c r="C15" s="150">
        <v>0</v>
      </c>
      <c r="D15" s="18">
        <v>0</v>
      </c>
      <c r="E15" s="18">
        <v>571</v>
      </c>
    </row>
    <row r="16" spans="1:18">
      <c r="A16" s="483">
        <v>4</v>
      </c>
      <c r="B16" s="379" t="s">
        <v>890</v>
      </c>
      <c r="C16" s="150">
        <v>0</v>
      </c>
      <c r="D16" s="18">
        <v>1</v>
      </c>
      <c r="E16" s="18">
        <v>1152</v>
      </c>
    </row>
    <row r="17" spans="1:5" ht="24.75" customHeight="1">
      <c r="A17" s="483">
        <v>5</v>
      </c>
      <c r="B17" s="379" t="s">
        <v>891</v>
      </c>
      <c r="C17" s="509" t="s">
        <v>1041</v>
      </c>
      <c r="D17" s="18">
        <v>1</v>
      </c>
      <c r="E17" s="18">
        <v>828</v>
      </c>
    </row>
    <row r="18" spans="1:5" ht="12.75" customHeight="1">
      <c r="A18" s="483">
        <v>6</v>
      </c>
      <c r="B18" s="379" t="s">
        <v>892</v>
      </c>
      <c r="C18" s="150">
        <v>0</v>
      </c>
      <c r="D18" s="18">
        <v>4</v>
      </c>
      <c r="E18" s="18">
        <v>1222</v>
      </c>
    </row>
    <row r="19" spans="1:5" ht="12.75" customHeight="1">
      <c r="A19" s="483">
        <v>7</v>
      </c>
      <c r="B19" s="379" t="s">
        <v>893</v>
      </c>
      <c r="C19" s="150">
        <v>0</v>
      </c>
      <c r="D19" s="18">
        <v>2</v>
      </c>
      <c r="E19" s="18">
        <v>1218</v>
      </c>
    </row>
    <row r="20" spans="1:5">
      <c r="A20" s="483">
        <v>8</v>
      </c>
      <c r="B20" s="379" t="s">
        <v>894</v>
      </c>
      <c r="C20" s="150">
        <v>1</v>
      </c>
      <c r="D20" s="18">
        <v>3</v>
      </c>
      <c r="E20" s="18">
        <v>842</v>
      </c>
    </row>
    <row r="21" spans="1:5" ht="25.5">
      <c r="A21" s="483">
        <v>9</v>
      </c>
      <c r="B21" s="379" t="s">
        <v>895</v>
      </c>
      <c r="C21" s="150" t="s">
        <v>1037</v>
      </c>
      <c r="D21" s="18">
        <v>1</v>
      </c>
      <c r="E21" s="18">
        <v>504</v>
      </c>
    </row>
    <row r="22" spans="1:5">
      <c r="A22" s="483">
        <v>10</v>
      </c>
      <c r="B22" s="379" t="s">
        <v>896</v>
      </c>
      <c r="C22" s="150">
        <v>0</v>
      </c>
      <c r="D22" s="18">
        <v>2</v>
      </c>
      <c r="E22" s="18">
        <v>138</v>
      </c>
    </row>
    <row r="23" spans="1:5">
      <c r="A23" s="483">
        <v>11</v>
      </c>
      <c r="B23" s="379" t="s">
        <v>897</v>
      </c>
      <c r="C23" s="150">
        <v>0</v>
      </c>
      <c r="D23" s="18">
        <v>0</v>
      </c>
      <c r="E23" s="18">
        <v>854</v>
      </c>
    </row>
    <row r="24" spans="1:5">
      <c r="A24" s="483">
        <v>12</v>
      </c>
      <c r="B24" s="379" t="s">
        <v>898</v>
      </c>
      <c r="C24" s="150">
        <v>0</v>
      </c>
      <c r="D24" s="18">
        <v>0</v>
      </c>
      <c r="E24" s="18">
        <v>0</v>
      </c>
    </row>
    <row r="25" spans="1:5">
      <c r="A25" s="483">
        <v>13</v>
      </c>
      <c r="B25" s="379" t="s">
        <v>899</v>
      </c>
      <c r="C25" s="150">
        <v>0</v>
      </c>
      <c r="D25" s="18">
        <v>3</v>
      </c>
      <c r="E25" s="18">
        <v>962</v>
      </c>
    </row>
    <row r="26" spans="1:5">
      <c r="A26" s="483">
        <v>14</v>
      </c>
      <c r="B26" s="379" t="s">
        <v>900</v>
      </c>
      <c r="C26" s="150">
        <v>0</v>
      </c>
      <c r="D26" s="18">
        <v>3</v>
      </c>
      <c r="E26" s="18">
        <v>1015</v>
      </c>
    </row>
    <row r="27" spans="1:5">
      <c r="A27" s="483">
        <v>15</v>
      </c>
      <c r="B27" s="379" t="s">
        <v>901</v>
      </c>
      <c r="C27" s="150">
        <v>0</v>
      </c>
      <c r="D27" s="18">
        <v>0</v>
      </c>
      <c r="E27" s="18">
        <v>0</v>
      </c>
    </row>
    <row r="28" spans="1:5" s="369" customFormat="1">
      <c r="A28" s="483">
        <v>16</v>
      </c>
      <c r="B28" s="379" t="s">
        <v>902</v>
      </c>
      <c r="C28" s="150">
        <v>0</v>
      </c>
      <c r="D28" s="18">
        <v>0</v>
      </c>
      <c r="E28" s="18">
        <v>0</v>
      </c>
    </row>
    <row r="29" spans="1:5" s="369" customFormat="1" ht="25.5">
      <c r="A29" s="483">
        <v>17</v>
      </c>
      <c r="B29" s="379" t="s">
        <v>903</v>
      </c>
      <c r="C29" s="150" t="s">
        <v>1035</v>
      </c>
      <c r="D29" s="18">
        <v>0</v>
      </c>
      <c r="E29" s="18">
        <v>6314</v>
      </c>
    </row>
    <row r="30" spans="1:5" s="369" customFormat="1" ht="25.5">
      <c r="A30" s="483">
        <v>18</v>
      </c>
      <c r="B30" s="379" t="s">
        <v>904</v>
      </c>
      <c r="C30" s="508" t="s">
        <v>1030</v>
      </c>
      <c r="D30" s="18">
        <v>4</v>
      </c>
      <c r="E30" s="18">
        <v>750</v>
      </c>
    </row>
    <row r="31" spans="1:5" s="369" customFormat="1">
      <c r="A31" s="483">
        <v>19</v>
      </c>
      <c r="B31" s="379" t="s">
        <v>905</v>
      </c>
      <c r="C31" s="150">
        <v>0</v>
      </c>
      <c r="D31" s="18">
        <v>1</v>
      </c>
      <c r="E31" s="18">
        <v>4018</v>
      </c>
    </row>
    <row r="32" spans="1:5" s="369" customFormat="1">
      <c r="A32" s="483">
        <v>20</v>
      </c>
      <c r="B32" s="379" t="s">
        <v>906</v>
      </c>
      <c r="C32" s="150">
        <v>0</v>
      </c>
      <c r="D32" s="18">
        <v>2</v>
      </c>
      <c r="E32" s="18">
        <v>1610</v>
      </c>
    </row>
    <row r="33" spans="1:8" s="369" customFormat="1">
      <c r="A33" s="483">
        <v>21</v>
      </c>
      <c r="B33" s="379" t="s">
        <v>907</v>
      </c>
      <c r="C33" s="150">
        <v>0</v>
      </c>
      <c r="D33" s="18">
        <v>1</v>
      </c>
      <c r="E33" s="18">
        <v>1603</v>
      </c>
    </row>
    <row r="34" spans="1:8" s="369" customFormat="1">
      <c r="A34" s="483">
        <v>22</v>
      </c>
      <c r="B34" s="379" t="s">
        <v>908</v>
      </c>
      <c r="C34" s="150">
        <v>0</v>
      </c>
      <c r="D34" s="18">
        <v>3</v>
      </c>
      <c r="E34" s="18">
        <v>1259</v>
      </c>
    </row>
    <row r="35" spans="1:8" s="369" customFormat="1">
      <c r="A35" s="483">
        <v>23</v>
      </c>
      <c r="B35" s="379" t="s">
        <v>909</v>
      </c>
      <c r="C35" s="150">
        <v>0</v>
      </c>
      <c r="D35" s="18">
        <v>1</v>
      </c>
      <c r="E35" s="18">
        <v>1506</v>
      </c>
    </row>
    <row r="36" spans="1:8" s="369" customFormat="1">
      <c r="A36" s="483">
        <v>24</v>
      </c>
      <c r="B36" s="379" t="s">
        <v>910</v>
      </c>
      <c r="C36" s="150">
        <v>0</v>
      </c>
      <c r="D36" s="18">
        <v>3</v>
      </c>
      <c r="E36" s="18">
        <v>640</v>
      </c>
    </row>
    <row r="37" spans="1:8" s="369" customFormat="1">
      <c r="A37" s="483">
        <v>25</v>
      </c>
      <c r="B37" s="379" t="s">
        <v>911</v>
      </c>
      <c r="C37" s="150">
        <v>0</v>
      </c>
      <c r="D37" s="18">
        <v>0</v>
      </c>
      <c r="E37" s="18">
        <v>235</v>
      </c>
    </row>
    <row r="38" spans="1:8" s="369" customFormat="1">
      <c r="A38" s="483">
        <v>26</v>
      </c>
      <c r="B38" s="379" t="s">
        <v>912</v>
      </c>
      <c r="C38" s="150">
        <v>0</v>
      </c>
      <c r="D38" s="18">
        <v>2</v>
      </c>
      <c r="E38" s="18">
        <v>352</v>
      </c>
    </row>
    <row r="39" spans="1:8" s="369" customFormat="1">
      <c r="A39" s="483">
        <v>27</v>
      </c>
      <c r="B39" s="379" t="s">
        <v>913</v>
      </c>
      <c r="C39" s="150">
        <v>0</v>
      </c>
      <c r="D39" s="18">
        <v>0</v>
      </c>
      <c r="E39" s="18">
        <v>200</v>
      </c>
    </row>
    <row r="40" spans="1:8" s="369" customFormat="1">
      <c r="A40" s="483">
        <v>28</v>
      </c>
      <c r="B40" s="379" t="s">
        <v>914</v>
      </c>
      <c r="C40" s="150">
        <v>0</v>
      </c>
      <c r="D40" s="18">
        <v>0</v>
      </c>
      <c r="E40" s="18">
        <v>825</v>
      </c>
    </row>
    <row r="41" spans="1:8" s="369" customFormat="1">
      <c r="A41" s="483">
        <v>29</v>
      </c>
      <c r="B41" s="379" t="s">
        <v>915</v>
      </c>
      <c r="C41" s="150">
        <v>0</v>
      </c>
      <c r="D41" s="18">
        <v>2</v>
      </c>
      <c r="E41" s="18">
        <v>722</v>
      </c>
    </row>
    <row r="42" spans="1:8" s="369" customFormat="1">
      <c r="A42" s="483">
        <v>30</v>
      </c>
      <c r="B42" s="379" t="s">
        <v>916</v>
      </c>
      <c r="C42" s="150">
        <v>0</v>
      </c>
      <c r="D42" s="18">
        <v>2</v>
      </c>
      <c r="E42" s="18">
        <v>1145</v>
      </c>
    </row>
    <row r="43" spans="1:8" s="369" customFormat="1">
      <c r="A43" s="483">
        <v>31</v>
      </c>
      <c r="B43" s="379" t="s">
        <v>917</v>
      </c>
      <c r="C43" s="150">
        <v>0</v>
      </c>
      <c r="D43" s="18">
        <v>0</v>
      </c>
      <c r="E43" s="18">
        <v>0</v>
      </c>
    </row>
    <row r="44" spans="1:8" s="369" customFormat="1" ht="28.5" customHeight="1">
      <c r="A44" s="483">
        <v>32</v>
      </c>
      <c r="B44" s="379" t="s">
        <v>918</v>
      </c>
      <c r="C44" s="150" t="s">
        <v>1045</v>
      </c>
      <c r="D44" s="18">
        <v>2</v>
      </c>
      <c r="E44" s="18">
        <v>1459</v>
      </c>
    </row>
    <row r="45" spans="1:8" s="369" customFormat="1">
      <c r="A45" s="19"/>
      <c r="B45" s="380" t="s">
        <v>86</v>
      </c>
      <c r="C45" s="150">
        <v>11</v>
      </c>
      <c r="D45" s="18">
        <f>SUM(D13:D44)</f>
        <v>52</v>
      </c>
      <c r="E45" s="18">
        <f>SUM(E13:E44)</f>
        <v>34613</v>
      </c>
    </row>
    <row r="46" spans="1:8">
      <c r="E46" s="29"/>
    </row>
    <row r="47" spans="1:8">
      <c r="A47" s="578"/>
      <c r="B47" s="578"/>
      <c r="D47" s="578"/>
      <c r="E47" s="11"/>
      <c r="F47" s="578"/>
      <c r="G47" s="578"/>
      <c r="H47" s="578"/>
    </row>
    <row r="48" spans="1:8">
      <c r="A48" s="34" t="s">
        <v>12</v>
      </c>
      <c r="B48" s="578"/>
      <c r="D48" s="578"/>
      <c r="E48" s="34"/>
      <c r="F48" s="572"/>
      <c r="G48" s="578"/>
      <c r="H48" s="578"/>
    </row>
    <row r="49" spans="1:8" ht="12.75" customHeight="1">
      <c r="A49" s="138"/>
      <c r="B49" s="138"/>
      <c r="C49" s="138"/>
      <c r="D49" s="138"/>
      <c r="E49" s="272"/>
      <c r="F49" s="138"/>
      <c r="G49" s="138"/>
      <c r="H49" s="138"/>
    </row>
    <row r="50" spans="1:8" ht="12.75" customHeight="1">
      <c r="A50" s="14"/>
      <c r="B50" s="14"/>
      <c r="C50" s="14"/>
      <c r="D50" s="623" t="s">
        <v>1079</v>
      </c>
      <c r="E50" s="623"/>
      <c r="F50" s="623"/>
      <c r="G50" s="623"/>
      <c r="H50" s="623"/>
    </row>
    <row r="51" spans="1:8" ht="15">
      <c r="A51" s="578"/>
      <c r="B51" s="578"/>
      <c r="C51" s="578"/>
      <c r="D51" s="675" t="s">
        <v>1058</v>
      </c>
      <c r="E51" s="675"/>
      <c r="F51" s="675"/>
      <c r="G51" s="675"/>
      <c r="H51" s="675"/>
    </row>
    <row r="52" spans="1:8" ht="15" customHeight="1">
      <c r="A52" s="435"/>
      <c r="B52" s="435"/>
      <c r="C52" s="435"/>
      <c r="D52" s="435"/>
      <c r="E52" s="435"/>
      <c r="F52" s="435"/>
      <c r="G52" s="578"/>
      <c r="H52" s="578"/>
    </row>
    <row r="53" spans="1:8">
      <c r="A53" s="624" t="s">
        <v>1081</v>
      </c>
      <c r="B53" s="624"/>
      <c r="C53" s="435"/>
      <c r="D53" s="435"/>
      <c r="E53" s="435"/>
      <c r="F53" s="435"/>
      <c r="G53" s="435"/>
      <c r="H53" s="435"/>
    </row>
    <row r="54" spans="1:8">
      <c r="A54" s="14"/>
      <c r="B54" s="14"/>
      <c r="C54" s="34"/>
      <c r="D54" s="623" t="s">
        <v>1080</v>
      </c>
      <c r="E54" s="623"/>
      <c r="F54" s="623"/>
      <c r="G54" s="623"/>
      <c r="H54" s="623"/>
    </row>
  </sheetData>
  <mergeCells count="10">
    <mergeCell ref="D50:H50"/>
    <mergeCell ref="D51:H51"/>
    <mergeCell ref="A53:B53"/>
    <mergeCell ref="D54:H54"/>
    <mergeCell ref="C3:E3"/>
    <mergeCell ref="A5:E5"/>
    <mergeCell ref="C10:E10"/>
    <mergeCell ref="D9:E9"/>
    <mergeCell ref="B10:B11"/>
    <mergeCell ref="A10:A11"/>
  </mergeCells>
  <printOptions horizontalCentered="1"/>
  <pageMargins left="0.70866141732283472" right="0.70866141732283472" top="0.23622047244094491" bottom="0" header="0.31496062992125984" footer="0.31496062992125984"/>
  <pageSetup paperSize="9" scale="70"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sheetPr>
    <pageSetUpPr fitToPage="1"/>
  </sheetPr>
  <dimension ref="A1:J52"/>
  <sheetViews>
    <sheetView view="pageBreakPreview" zoomScale="110" zoomScaleSheetLayoutView="110" workbookViewId="0">
      <selection activeCell="C1" sqref="C1"/>
    </sheetView>
  </sheetViews>
  <sheetFormatPr defaultRowHeight="12.75"/>
  <cols>
    <col min="1" max="1" width="8.28515625" customWidth="1"/>
    <col min="2" max="2" width="15"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0" ht="18">
      <c r="H1" s="839" t="s">
        <v>659</v>
      </c>
      <c r="I1" s="839"/>
    </row>
    <row r="2" spans="1:10" ht="18">
      <c r="C2" s="746" t="s">
        <v>0</v>
      </c>
      <c r="D2" s="746"/>
      <c r="E2" s="746"/>
      <c r="F2" s="746"/>
      <c r="G2" s="746"/>
      <c r="H2" s="256"/>
      <c r="I2" s="229"/>
      <c r="J2" s="229"/>
    </row>
    <row r="3" spans="1:10" ht="21">
      <c r="B3" s="745" t="s">
        <v>734</v>
      </c>
      <c r="C3" s="745"/>
      <c r="D3" s="745"/>
      <c r="E3" s="745"/>
      <c r="F3" s="745"/>
      <c r="G3" s="745"/>
      <c r="H3" s="230"/>
      <c r="I3" s="230"/>
      <c r="J3" s="230"/>
    </row>
    <row r="4" spans="1:10" ht="21">
      <c r="C4" s="199"/>
      <c r="D4" s="199"/>
      <c r="E4" s="199"/>
      <c r="F4" s="199"/>
      <c r="G4" s="199"/>
      <c r="H4" s="199"/>
      <c r="I4" s="230"/>
      <c r="J4" s="230"/>
    </row>
    <row r="5" spans="1:10" ht="20.25" customHeight="1">
      <c r="C5" s="840" t="s">
        <v>810</v>
      </c>
      <c r="D5" s="840"/>
      <c r="E5" s="840"/>
      <c r="F5" s="840"/>
      <c r="G5" s="840"/>
      <c r="H5" s="840"/>
    </row>
    <row r="6" spans="1:10" ht="20.25" customHeight="1">
      <c r="A6" s="369" t="s">
        <v>919</v>
      </c>
      <c r="C6" s="234"/>
      <c r="D6" s="234"/>
      <c r="E6" s="234"/>
      <c r="F6" s="234"/>
      <c r="G6" s="739" t="s">
        <v>1070</v>
      </c>
      <c r="H6" s="739"/>
      <c r="I6" s="739"/>
    </row>
    <row r="7" spans="1:10" ht="15" customHeight="1">
      <c r="A7" s="838" t="s">
        <v>71</v>
      </c>
      <c r="B7" s="838" t="s">
        <v>34</v>
      </c>
      <c r="C7" s="838" t="s">
        <v>403</v>
      </c>
      <c r="D7" s="838" t="s">
        <v>383</v>
      </c>
      <c r="E7" s="838" t="s">
        <v>382</v>
      </c>
      <c r="F7" s="838"/>
      <c r="G7" s="838"/>
      <c r="H7" s="838" t="s">
        <v>720</v>
      </c>
      <c r="I7" s="841" t="s">
        <v>407</v>
      </c>
    </row>
    <row r="8" spans="1:10" ht="12.75" customHeight="1">
      <c r="A8" s="838"/>
      <c r="B8" s="838"/>
      <c r="C8" s="838"/>
      <c r="D8" s="838"/>
      <c r="E8" s="838" t="s">
        <v>404</v>
      </c>
      <c r="F8" s="841" t="s">
        <v>405</v>
      </c>
      <c r="G8" s="838" t="s">
        <v>406</v>
      </c>
      <c r="H8" s="838"/>
      <c r="I8" s="842"/>
    </row>
    <row r="9" spans="1:10" ht="20.25" customHeight="1">
      <c r="A9" s="838"/>
      <c r="B9" s="838"/>
      <c r="C9" s="838"/>
      <c r="D9" s="838"/>
      <c r="E9" s="838"/>
      <c r="F9" s="842"/>
      <c r="G9" s="838"/>
      <c r="H9" s="838"/>
      <c r="I9" s="842"/>
    </row>
    <row r="10" spans="1:10" ht="63.75" customHeight="1">
      <c r="A10" s="838"/>
      <c r="B10" s="838"/>
      <c r="C10" s="838"/>
      <c r="D10" s="838"/>
      <c r="E10" s="838"/>
      <c r="F10" s="843"/>
      <c r="G10" s="838"/>
      <c r="H10" s="838"/>
      <c r="I10" s="843"/>
    </row>
    <row r="11" spans="1:10" ht="15">
      <c r="A11" s="236">
        <v>1</v>
      </c>
      <c r="B11" s="236">
        <v>2</v>
      </c>
      <c r="C11" s="237">
        <v>3</v>
      </c>
      <c r="D11" s="236">
        <v>4</v>
      </c>
      <c r="E11" s="236">
        <v>5</v>
      </c>
      <c r="F11" s="237">
        <v>6</v>
      </c>
      <c r="G11" s="236">
        <v>7</v>
      </c>
      <c r="H11" s="236">
        <v>8</v>
      </c>
      <c r="I11" s="237">
        <v>9</v>
      </c>
    </row>
    <row r="12" spans="1:10" ht="15">
      <c r="A12" s="298">
        <v>1</v>
      </c>
      <c r="B12" s="379" t="s">
        <v>887</v>
      </c>
      <c r="C12" s="296"/>
      <c r="D12" s="297"/>
      <c r="E12" s="297"/>
      <c r="F12" s="296"/>
      <c r="G12" s="297"/>
      <c r="H12" s="296"/>
      <c r="I12" s="236"/>
    </row>
    <row r="13" spans="1:10" ht="15">
      <c r="A13" s="298">
        <v>2</v>
      </c>
      <c r="B13" s="379" t="s">
        <v>888</v>
      </c>
      <c r="C13" s="296"/>
      <c r="D13" s="297"/>
      <c r="E13" s="297"/>
      <c r="F13" s="296"/>
      <c r="G13" s="297"/>
      <c r="H13" s="296"/>
      <c r="I13" s="236"/>
    </row>
    <row r="14" spans="1:10" ht="15">
      <c r="A14" s="298">
        <v>3</v>
      </c>
      <c r="B14" s="379" t="s">
        <v>889</v>
      </c>
      <c r="C14" s="296"/>
      <c r="D14" s="297"/>
      <c r="E14" s="297"/>
      <c r="F14" s="296"/>
      <c r="G14" s="297"/>
      <c r="H14" s="296"/>
      <c r="I14" s="236"/>
    </row>
    <row r="15" spans="1:10" ht="15">
      <c r="A15" s="298">
        <v>4</v>
      </c>
      <c r="B15" s="379" t="s">
        <v>890</v>
      </c>
      <c r="C15" s="296"/>
      <c r="D15" s="297"/>
      <c r="E15" s="297"/>
      <c r="F15" s="296"/>
      <c r="G15" s="297"/>
      <c r="H15" s="296"/>
      <c r="I15" s="236"/>
    </row>
    <row r="16" spans="1:10" ht="15">
      <c r="A16" s="298">
        <v>5</v>
      </c>
      <c r="B16" s="379" t="s">
        <v>891</v>
      </c>
      <c r="C16" s="296"/>
      <c r="D16" s="297"/>
      <c r="E16" s="297"/>
      <c r="F16" s="296"/>
      <c r="G16" s="297"/>
      <c r="H16" s="296"/>
      <c r="I16" s="236"/>
    </row>
    <row r="17" spans="1:9" ht="15">
      <c r="A17" s="298">
        <v>6</v>
      </c>
      <c r="B17" s="379" t="s">
        <v>892</v>
      </c>
      <c r="C17" s="296"/>
      <c r="D17" s="297"/>
      <c r="E17" s="297"/>
      <c r="F17" s="296"/>
      <c r="G17" s="297"/>
      <c r="H17" s="296"/>
      <c r="I17" s="236"/>
    </row>
    <row r="18" spans="1:9" ht="15">
      <c r="A18" s="298">
        <v>7</v>
      </c>
      <c r="B18" s="379" t="s">
        <v>893</v>
      </c>
      <c r="C18" s="296"/>
      <c r="D18" s="297"/>
      <c r="E18" s="297"/>
      <c r="F18" s="296"/>
      <c r="G18" s="297"/>
      <c r="H18" s="296"/>
      <c r="I18" s="236"/>
    </row>
    <row r="19" spans="1:9" ht="15">
      <c r="A19" s="298">
        <v>8</v>
      </c>
      <c r="B19" s="379" t="s">
        <v>894</v>
      </c>
      <c r="C19" s="296"/>
      <c r="D19" s="297"/>
      <c r="E19" s="297"/>
      <c r="F19" s="296"/>
      <c r="G19" s="297"/>
      <c r="H19" s="296"/>
      <c r="I19" s="236"/>
    </row>
    <row r="20" spans="1:9" ht="15">
      <c r="A20" s="298">
        <v>9</v>
      </c>
      <c r="B20" s="379" t="s">
        <v>895</v>
      </c>
      <c r="C20" s="238"/>
      <c r="D20" s="238"/>
      <c r="E20" s="238"/>
      <c r="F20" s="238"/>
      <c r="G20" s="238"/>
      <c r="H20" s="238"/>
      <c r="I20" s="9"/>
    </row>
    <row r="21" spans="1:9" ht="15">
      <c r="A21" s="298">
        <v>10</v>
      </c>
      <c r="B21" s="379" t="s">
        <v>896</v>
      </c>
      <c r="C21" s="239"/>
      <c r="D21" s="239"/>
      <c r="E21" s="239"/>
      <c r="F21" s="239"/>
      <c r="G21" s="239"/>
      <c r="H21" s="239"/>
      <c r="I21" s="9"/>
    </row>
    <row r="22" spans="1:9" ht="15">
      <c r="A22" s="298">
        <v>11</v>
      </c>
      <c r="B22" s="379" t="s">
        <v>897</v>
      </c>
      <c r="C22" s="239"/>
      <c r="D22" s="239"/>
      <c r="E22" s="239"/>
      <c r="F22" s="239"/>
      <c r="G22" s="239"/>
      <c r="H22" s="239"/>
      <c r="I22" s="9"/>
    </row>
    <row r="23" spans="1:9" ht="51">
      <c r="A23" s="298">
        <v>12</v>
      </c>
      <c r="B23" s="379" t="s">
        <v>898</v>
      </c>
      <c r="C23" s="239" t="s">
        <v>1056</v>
      </c>
      <c r="D23" s="239">
        <v>20</v>
      </c>
      <c r="E23" s="486" t="s">
        <v>996</v>
      </c>
      <c r="F23" s="9"/>
      <c r="G23" s="9"/>
      <c r="H23" s="9"/>
      <c r="I23" s="9">
        <v>415000</v>
      </c>
    </row>
    <row r="24" spans="1:9" ht="15">
      <c r="A24" s="298">
        <v>13</v>
      </c>
      <c r="B24" s="379" t="s">
        <v>899</v>
      </c>
      <c r="C24" s="9"/>
      <c r="D24" s="9"/>
      <c r="E24" s="9"/>
      <c r="F24" s="9"/>
      <c r="G24" s="9"/>
      <c r="H24" s="9"/>
      <c r="I24" s="9"/>
    </row>
    <row r="25" spans="1:9" ht="15">
      <c r="A25" s="298">
        <v>14</v>
      </c>
      <c r="B25" s="379" t="s">
        <v>900</v>
      </c>
      <c r="C25" s="9"/>
      <c r="D25" s="9"/>
      <c r="E25" s="9"/>
      <c r="F25" s="9"/>
      <c r="G25" s="9"/>
      <c r="H25" s="9"/>
      <c r="I25" s="9"/>
    </row>
    <row r="26" spans="1:9" ht="15">
      <c r="A26" s="298">
        <v>15</v>
      </c>
      <c r="B26" s="379" t="s">
        <v>901</v>
      </c>
      <c r="C26" s="9"/>
      <c r="D26" s="9"/>
      <c r="E26" s="9"/>
      <c r="F26" s="9"/>
      <c r="G26" s="9"/>
      <c r="H26" s="9"/>
      <c r="I26" s="9"/>
    </row>
    <row r="27" spans="1:9" ht="15">
      <c r="A27" s="298">
        <v>16</v>
      </c>
      <c r="B27" s="379" t="s">
        <v>902</v>
      </c>
      <c r="C27" s="9"/>
      <c r="D27" s="9"/>
      <c r="E27" s="9"/>
      <c r="F27" s="9"/>
      <c r="G27" s="9"/>
      <c r="H27" s="9"/>
      <c r="I27" s="9"/>
    </row>
    <row r="28" spans="1:9" ht="15">
      <c r="A28" s="298">
        <v>17</v>
      </c>
      <c r="B28" s="379" t="s">
        <v>903</v>
      </c>
      <c r="C28" s="9"/>
      <c r="D28" s="9"/>
      <c r="E28" s="9"/>
      <c r="F28" s="9"/>
      <c r="G28" s="9"/>
      <c r="H28" s="9"/>
      <c r="I28" s="9"/>
    </row>
    <row r="29" spans="1:9" ht="15">
      <c r="A29" s="298">
        <v>18</v>
      </c>
      <c r="B29" s="379" t="s">
        <v>904</v>
      </c>
      <c r="C29" s="9"/>
      <c r="D29" s="9"/>
      <c r="E29" s="9"/>
      <c r="F29" s="9"/>
      <c r="G29" s="9"/>
      <c r="H29" s="9"/>
      <c r="I29" s="9"/>
    </row>
    <row r="30" spans="1:9" ht="15">
      <c r="A30" s="298">
        <v>19</v>
      </c>
      <c r="B30" s="379" t="s">
        <v>905</v>
      </c>
      <c r="C30" s="9"/>
      <c r="D30" s="9"/>
      <c r="E30" s="9"/>
      <c r="F30" s="9"/>
      <c r="G30" s="9"/>
      <c r="H30" s="9"/>
      <c r="I30" s="9"/>
    </row>
    <row r="31" spans="1:9" ht="15">
      <c r="A31" s="298">
        <v>20</v>
      </c>
      <c r="B31" s="379" t="s">
        <v>906</v>
      </c>
      <c r="C31" s="9"/>
      <c r="D31" s="9"/>
      <c r="E31" s="9"/>
      <c r="F31" s="9"/>
      <c r="G31" s="9"/>
      <c r="H31" s="9"/>
      <c r="I31" s="9"/>
    </row>
    <row r="32" spans="1:9" ht="15">
      <c r="A32" s="298">
        <v>21</v>
      </c>
      <c r="B32" s="379" t="s">
        <v>907</v>
      </c>
      <c r="C32" s="9"/>
      <c r="D32" s="9"/>
      <c r="E32" s="9"/>
      <c r="F32" s="9"/>
      <c r="G32" s="9"/>
      <c r="H32" s="9"/>
      <c r="I32" s="9"/>
    </row>
    <row r="33" spans="1:9" ht="15">
      <c r="A33" s="298">
        <v>22</v>
      </c>
      <c r="B33" s="379" t="s">
        <v>908</v>
      </c>
      <c r="C33" s="9"/>
      <c r="D33" s="9"/>
      <c r="E33" s="9"/>
      <c r="F33" s="9"/>
      <c r="G33" s="9"/>
      <c r="H33" s="9"/>
      <c r="I33" s="9"/>
    </row>
    <row r="34" spans="1:9" ht="15">
      <c r="A34" s="298">
        <v>23</v>
      </c>
      <c r="B34" s="379" t="s">
        <v>909</v>
      </c>
      <c r="C34" s="9"/>
      <c r="D34" s="9"/>
      <c r="E34" s="9"/>
      <c r="F34" s="9"/>
      <c r="G34" s="9"/>
      <c r="H34" s="9"/>
      <c r="I34" s="9"/>
    </row>
    <row r="35" spans="1:9" ht="15">
      <c r="A35" s="298">
        <v>24</v>
      </c>
      <c r="B35" s="379" t="s">
        <v>910</v>
      </c>
      <c r="C35" s="9"/>
      <c r="D35" s="9"/>
      <c r="E35" s="9"/>
      <c r="F35" s="9"/>
      <c r="G35" s="9"/>
      <c r="H35" s="9"/>
      <c r="I35" s="9"/>
    </row>
    <row r="36" spans="1:9" ht="15">
      <c r="A36" s="298">
        <v>25</v>
      </c>
      <c r="B36" s="379" t="s">
        <v>911</v>
      </c>
      <c r="C36" s="9"/>
      <c r="D36" s="9"/>
      <c r="E36" s="9"/>
      <c r="F36" s="9"/>
      <c r="G36" s="9"/>
      <c r="H36" s="9"/>
      <c r="I36" s="9"/>
    </row>
    <row r="37" spans="1:9" ht="15">
      <c r="A37" s="298">
        <v>26</v>
      </c>
      <c r="B37" s="379" t="s">
        <v>912</v>
      </c>
      <c r="C37" s="9"/>
      <c r="D37" s="9"/>
      <c r="E37" s="9"/>
      <c r="F37" s="9"/>
      <c r="G37" s="9"/>
      <c r="H37" s="9"/>
      <c r="I37" s="9"/>
    </row>
    <row r="38" spans="1:9" ht="15">
      <c r="A38" s="298">
        <v>27</v>
      </c>
      <c r="B38" s="379" t="s">
        <v>913</v>
      </c>
      <c r="C38" s="9"/>
      <c r="D38" s="9"/>
      <c r="E38" s="9"/>
      <c r="F38" s="9"/>
      <c r="G38" s="9"/>
      <c r="H38" s="9"/>
      <c r="I38" s="9"/>
    </row>
    <row r="39" spans="1:9" ht="15">
      <c r="A39" s="298">
        <v>28</v>
      </c>
      <c r="B39" s="379" t="s">
        <v>914</v>
      </c>
      <c r="C39" s="9"/>
      <c r="D39" s="9"/>
      <c r="E39" s="9"/>
      <c r="F39" s="9"/>
      <c r="G39" s="9"/>
      <c r="H39" s="9"/>
      <c r="I39" s="9"/>
    </row>
    <row r="40" spans="1:9" ht="15">
      <c r="A40" s="298">
        <v>29</v>
      </c>
      <c r="B40" s="379" t="s">
        <v>915</v>
      </c>
      <c r="C40" s="9"/>
      <c r="D40" s="9"/>
      <c r="E40" s="9"/>
      <c r="F40" s="9"/>
      <c r="G40" s="9"/>
      <c r="H40" s="9"/>
      <c r="I40" s="9"/>
    </row>
    <row r="41" spans="1:9" ht="15">
      <c r="A41" s="298">
        <v>30</v>
      </c>
      <c r="B41" s="379" t="s">
        <v>916</v>
      </c>
      <c r="C41" s="9"/>
      <c r="D41" s="9"/>
      <c r="E41" s="9"/>
      <c r="F41" s="9"/>
      <c r="G41" s="9"/>
      <c r="H41" s="9"/>
      <c r="I41" s="9"/>
    </row>
    <row r="42" spans="1:9" ht="15">
      <c r="A42" s="298">
        <v>31</v>
      </c>
      <c r="B42" s="379" t="s">
        <v>917</v>
      </c>
      <c r="C42" s="9"/>
      <c r="D42" s="9"/>
      <c r="E42" s="9"/>
      <c r="F42" s="9"/>
      <c r="G42" s="9"/>
      <c r="H42" s="9"/>
      <c r="I42" s="9"/>
    </row>
    <row r="43" spans="1:9" ht="51.75">
      <c r="A43" s="298">
        <v>32</v>
      </c>
      <c r="B43" s="379" t="s">
        <v>918</v>
      </c>
      <c r="C43" s="150" t="s">
        <v>1057</v>
      </c>
      <c r="D43" s="9">
        <v>20</v>
      </c>
      <c r="E43" s="18" t="s">
        <v>996</v>
      </c>
      <c r="F43" s="18"/>
      <c r="G43" s="18"/>
      <c r="H43" s="9"/>
      <c r="I43" s="9">
        <v>246000</v>
      </c>
    </row>
    <row r="44" spans="1:9">
      <c r="A44" s="28"/>
      <c r="B44" s="380" t="s">
        <v>86</v>
      </c>
      <c r="C44" s="9"/>
      <c r="D44" s="28">
        <f>SUM(D12:D43)</f>
        <v>40</v>
      </c>
      <c r="E44" s="28"/>
      <c r="F44" s="28"/>
      <c r="G44" s="28"/>
      <c r="H44" s="28"/>
      <c r="I44" s="28">
        <f>SUM(I23:I43)</f>
        <v>661000</v>
      </c>
    </row>
    <row r="46" spans="1:9">
      <c r="A46" s="206"/>
      <c r="B46" s="206"/>
      <c r="C46" s="206"/>
      <c r="D46" s="206"/>
      <c r="G46" s="577"/>
    </row>
    <row r="47" spans="1:9" ht="15" customHeight="1">
      <c r="A47" s="206"/>
      <c r="B47" s="138"/>
      <c r="C47" s="138"/>
      <c r="D47" s="138"/>
      <c r="E47" s="138"/>
      <c r="F47" s="272"/>
      <c r="G47" s="138"/>
      <c r="H47" s="138"/>
      <c r="I47" s="138"/>
    </row>
    <row r="48" spans="1:9" ht="15" customHeight="1">
      <c r="A48" s="206"/>
      <c r="B48" s="14"/>
      <c r="C48" s="14"/>
      <c r="D48" s="14"/>
      <c r="E48" s="623" t="s">
        <v>1079</v>
      </c>
      <c r="F48" s="623"/>
      <c r="G48" s="623"/>
      <c r="H48" s="623"/>
      <c r="I48" s="623"/>
    </row>
    <row r="49" spans="1:9" ht="15" customHeight="1">
      <c r="A49" s="206" t="s">
        <v>12</v>
      </c>
      <c r="B49" s="578"/>
      <c r="C49" s="578"/>
      <c r="D49" s="578"/>
      <c r="E49" s="675" t="s">
        <v>1058</v>
      </c>
      <c r="F49" s="675"/>
      <c r="G49" s="675"/>
      <c r="H49" s="675"/>
      <c r="I49" s="675"/>
    </row>
    <row r="50" spans="1:9">
      <c r="B50" s="435"/>
      <c r="C50" s="435"/>
      <c r="D50" s="435"/>
      <c r="E50" s="435"/>
      <c r="F50" s="435"/>
      <c r="G50" s="435"/>
      <c r="H50" s="578"/>
      <c r="I50" s="578"/>
    </row>
    <row r="51" spans="1:9">
      <c r="B51" s="624" t="s">
        <v>1081</v>
      </c>
      <c r="C51" s="624"/>
      <c r="D51" s="435"/>
      <c r="E51" s="435"/>
      <c r="F51" s="435"/>
      <c r="G51" s="435"/>
      <c r="H51" s="435"/>
      <c r="I51" s="435"/>
    </row>
    <row r="52" spans="1:9">
      <c r="B52" s="14"/>
      <c r="C52" s="14"/>
      <c r="D52" s="34"/>
      <c r="E52" s="623" t="s">
        <v>1080</v>
      </c>
      <c r="F52" s="623"/>
      <c r="G52" s="623"/>
      <c r="H52" s="623"/>
      <c r="I52" s="623"/>
    </row>
  </sheetData>
  <mergeCells count="19">
    <mergeCell ref="H1:I1"/>
    <mergeCell ref="C5:H5"/>
    <mergeCell ref="D7:D10"/>
    <mergeCell ref="C2:G2"/>
    <mergeCell ref="B3:G3"/>
    <mergeCell ref="I7:I10"/>
    <mergeCell ref="E8:E10"/>
    <mergeCell ref="F8:F10"/>
    <mergeCell ref="G6:I6"/>
    <mergeCell ref="B51:C51"/>
    <mergeCell ref="E52:I52"/>
    <mergeCell ref="A7:A10"/>
    <mergeCell ref="G8:G10"/>
    <mergeCell ref="H7:H10"/>
    <mergeCell ref="B7:B10"/>
    <mergeCell ref="C7:C10"/>
    <mergeCell ref="E7:G7"/>
    <mergeCell ref="E48:I48"/>
    <mergeCell ref="E49:I49"/>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W49"/>
  <sheetViews>
    <sheetView view="pageBreakPreview" zoomScale="120" zoomScaleSheetLayoutView="120" workbookViewId="0">
      <selection activeCell="F44" sqref="F44:M49"/>
    </sheetView>
  </sheetViews>
  <sheetFormatPr defaultRowHeight="12.75"/>
  <cols>
    <col min="1" max="1" width="6.42578125" customWidth="1"/>
    <col min="2" max="2" width="14.7109375" customWidth="1"/>
    <col min="3" max="3" width="11.28515625" customWidth="1"/>
    <col min="4" max="4" width="8.42578125" customWidth="1"/>
    <col min="7" max="7" width="11.5703125" customWidth="1"/>
    <col min="8" max="8" width="10.42578125" style="487" customWidth="1"/>
    <col min="9" max="9" width="20.28515625" customWidth="1"/>
    <col min="10" max="10" width="10.42578125" customWidth="1"/>
    <col min="11" max="11" width="22.85546875" customWidth="1"/>
  </cols>
  <sheetData>
    <row r="1" spans="1:23" ht="18">
      <c r="A1" s="746" t="s">
        <v>0</v>
      </c>
      <c r="B1" s="746"/>
      <c r="C1" s="746"/>
      <c r="D1" s="746"/>
      <c r="E1" s="746"/>
      <c r="F1" s="746"/>
      <c r="G1" s="746"/>
      <c r="H1" s="746"/>
      <c r="I1" s="746"/>
      <c r="J1" s="229"/>
      <c r="K1" s="304" t="s">
        <v>539</v>
      </c>
    </row>
    <row r="2" spans="1:23" ht="21">
      <c r="A2" s="745" t="s">
        <v>734</v>
      </c>
      <c r="B2" s="745"/>
      <c r="C2" s="745"/>
      <c r="D2" s="745"/>
      <c r="E2" s="745"/>
      <c r="F2" s="745"/>
      <c r="G2" s="745"/>
      <c r="H2" s="745"/>
      <c r="I2" s="745"/>
      <c r="J2" s="745"/>
      <c r="K2" s="745"/>
    </row>
    <row r="3" spans="1:23" ht="15">
      <c r="A3" s="200"/>
      <c r="B3" s="200"/>
      <c r="C3" s="200"/>
      <c r="D3" s="200"/>
      <c r="E3" s="200"/>
      <c r="F3" s="200"/>
      <c r="G3" s="200"/>
      <c r="H3" s="505"/>
      <c r="I3" s="200"/>
      <c r="J3" s="200"/>
    </row>
    <row r="4" spans="1:23" ht="18">
      <c r="A4" s="746" t="s">
        <v>538</v>
      </c>
      <c r="B4" s="746"/>
      <c r="C4" s="746"/>
      <c r="D4" s="746"/>
      <c r="E4" s="746"/>
      <c r="F4" s="746"/>
      <c r="G4" s="746"/>
      <c r="H4" s="746"/>
      <c r="I4" s="746"/>
      <c r="J4" s="746"/>
    </row>
    <row r="5" spans="1:23" ht="15">
      <c r="A5" s="201" t="s">
        <v>919</v>
      </c>
      <c r="B5" s="201"/>
      <c r="C5" s="201"/>
      <c r="D5" s="201"/>
      <c r="E5" s="201"/>
      <c r="F5" s="201"/>
      <c r="G5" s="201"/>
      <c r="H5" s="506"/>
      <c r="I5" s="201"/>
      <c r="J5" s="850" t="s">
        <v>1070</v>
      </c>
      <c r="K5" s="851"/>
    </row>
    <row r="6" spans="1:23" ht="14.25" customHeight="1">
      <c r="A6" s="844" t="s">
        <v>2</v>
      </c>
      <c r="B6" s="848" t="s">
        <v>34</v>
      </c>
      <c r="C6" s="844" t="s">
        <v>384</v>
      </c>
      <c r="D6" s="671" t="s">
        <v>385</v>
      </c>
      <c r="E6" s="671"/>
      <c r="F6" s="671"/>
      <c r="G6" s="845" t="s">
        <v>388</v>
      </c>
      <c r="H6" s="846"/>
      <c r="I6" s="846"/>
      <c r="J6" s="847"/>
      <c r="K6" s="852" t="s">
        <v>392</v>
      </c>
    </row>
    <row r="7" spans="1:23" ht="48" customHeight="1">
      <c r="A7" s="844"/>
      <c r="B7" s="849"/>
      <c r="C7" s="844"/>
      <c r="D7" s="485" t="s">
        <v>97</v>
      </c>
      <c r="E7" s="485" t="s">
        <v>386</v>
      </c>
      <c r="F7" s="485" t="s">
        <v>387</v>
      </c>
      <c r="G7" s="512" t="s">
        <v>389</v>
      </c>
      <c r="H7" s="512" t="s">
        <v>390</v>
      </c>
      <c r="I7" s="512" t="s">
        <v>391</v>
      </c>
      <c r="J7" s="512" t="s">
        <v>44</v>
      </c>
      <c r="K7" s="853"/>
      <c r="P7" s="556"/>
      <c r="Q7" s="556"/>
      <c r="R7" s="556"/>
      <c r="S7" s="556"/>
      <c r="T7" s="556"/>
      <c r="U7" s="556"/>
      <c r="V7" s="556"/>
      <c r="W7" s="556"/>
    </row>
    <row r="8" spans="1:23" ht="15">
      <c r="A8" s="203" t="s">
        <v>252</v>
      </c>
      <c r="B8" s="203" t="s">
        <v>253</v>
      </c>
      <c r="C8" s="203"/>
      <c r="D8" s="203" t="s">
        <v>254</v>
      </c>
      <c r="E8" s="203" t="s">
        <v>255</v>
      </c>
      <c r="F8" s="203" t="s">
        <v>256</v>
      </c>
      <c r="G8" s="203" t="s">
        <v>259</v>
      </c>
      <c r="H8" s="203" t="s">
        <v>278</v>
      </c>
      <c r="I8" s="203" t="s">
        <v>279</v>
      </c>
      <c r="J8" s="203" t="s">
        <v>280</v>
      </c>
      <c r="K8" s="203" t="s">
        <v>308</v>
      </c>
      <c r="P8" s="556"/>
      <c r="Q8" s="556"/>
      <c r="R8" s="556"/>
      <c r="S8" s="556"/>
      <c r="T8" s="556"/>
      <c r="U8" s="556"/>
      <c r="V8" s="556"/>
      <c r="W8" s="556"/>
    </row>
    <row r="9" spans="1:23" ht="12.75" customHeight="1">
      <c r="A9" s="483">
        <v>1</v>
      </c>
      <c r="B9" s="379" t="s">
        <v>887</v>
      </c>
      <c r="C9" s="510">
        <v>639</v>
      </c>
      <c r="D9" s="18">
        <v>0</v>
      </c>
      <c r="E9" s="510">
        <v>0</v>
      </c>
      <c r="F9" s="510">
        <v>6</v>
      </c>
      <c r="G9" s="510">
        <v>639</v>
      </c>
      <c r="H9" s="510">
        <v>0</v>
      </c>
      <c r="I9" s="510">
        <v>508</v>
      </c>
      <c r="J9" s="510">
        <v>131</v>
      </c>
      <c r="K9" s="510"/>
      <c r="P9" s="556"/>
      <c r="Q9" s="556"/>
      <c r="R9" s="556"/>
      <c r="S9" s="556"/>
      <c r="T9" s="556"/>
      <c r="U9" s="556"/>
      <c r="V9" s="556"/>
      <c r="W9" s="556"/>
    </row>
    <row r="10" spans="1:23" ht="25.5">
      <c r="A10" s="483">
        <v>2</v>
      </c>
      <c r="B10" s="379" t="s">
        <v>888</v>
      </c>
      <c r="C10" s="510">
        <v>15</v>
      </c>
      <c r="D10" s="18">
        <v>0</v>
      </c>
      <c r="E10" s="510"/>
      <c r="F10" s="510">
        <v>470</v>
      </c>
      <c r="G10" s="510">
        <v>165</v>
      </c>
      <c r="H10" s="510" t="s">
        <v>1043</v>
      </c>
      <c r="I10" s="103" t="s">
        <v>1044</v>
      </c>
      <c r="J10" s="510"/>
      <c r="K10" s="510">
        <v>135000</v>
      </c>
      <c r="P10" s="556"/>
      <c r="Q10" s="556"/>
      <c r="R10" s="556"/>
      <c r="S10" s="556"/>
      <c r="T10" s="556"/>
      <c r="U10" s="556"/>
      <c r="V10" s="556"/>
      <c r="W10" s="556"/>
    </row>
    <row r="11" spans="1:23" ht="12.75" customHeight="1">
      <c r="A11" s="483">
        <v>3</v>
      </c>
      <c r="B11" s="379" t="s">
        <v>889</v>
      </c>
      <c r="C11" s="510">
        <v>0</v>
      </c>
      <c r="D11" s="18">
        <v>0</v>
      </c>
      <c r="E11" s="510">
        <v>0</v>
      </c>
      <c r="F11" s="510">
        <v>0</v>
      </c>
      <c r="G11" s="510">
        <v>0</v>
      </c>
      <c r="H11" s="510">
        <v>0</v>
      </c>
      <c r="I11" s="510">
        <v>0</v>
      </c>
      <c r="J11" s="510">
        <v>0</v>
      </c>
      <c r="K11" s="510">
        <v>0</v>
      </c>
      <c r="P11" s="556"/>
      <c r="Q11" s="556"/>
      <c r="R11" s="556"/>
      <c r="S11" s="556"/>
      <c r="T11" s="556"/>
      <c r="U11" s="556"/>
      <c r="V11" s="556"/>
      <c r="W11" s="556"/>
    </row>
    <row r="12" spans="1:23" ht="12.75" customHeight="1">
      <c r="A12" s="483">
        <v>4</v>
      </c>
      <c r="B12" s="379" t="s">
        <v>890</v>
      </c>
      <c r="C12" s="510">
        <v>0</v>
      </c>
      <c r="D12" s="18">
        <v>0</v>
      </c>
      <c r="E12" s="510">
        <v>13</v>
      </c>
      <c r="F12" s="510">
        <v>375</v>
      </c>
      <c r="G12" s="510">
        <v>0</v>
      </c>
      <c r="H12" s="510">
        <v>0</v>
      </c>
      <c r="I12" s="510">
        <v>305</v>
      </c>
      <c r="J12" s="510">
        <v>70</v>
      </c>
      <c r="K12" s="510">
        <v>50000</v>
      </c>
      <c r="P12" s="556"/>
      <c r="Q12" s="556"/>
      <c r="R12" s="556"/>
      <c r="S12" s="556"/>
      <c r="T12" s="556"/>
      <c r="U12" s="556"/>
      <c r="V12" s="556"/>
      <c r="W12" s="556"/>
    </row>
    <row r="13" spans="1:23" ht="12.75" customHeight="1">
      <c r="A13" s="483">
        <v>5</v>
      </c>
      <c r="B13" s="379" t="s">
        <v>891</v>
      </c>
      <c r="C13" s="510">
        <v>0</v>
      </c>
      <c r="D13" s="18">
        <v>0</v>
      </c>
      <c r="E13" s="510">
        <v>0</v>
      </c>
      <c r="F13" s="510">
        <v>0</v>
      </c>
      <c r="G13" s="510">
        <v>0</v>
      </c>
      <c r="H13" s="510">
        <v>0</v>
      </c>
      <c r="I13" s="510">
        <v>0</v>
      </c>
      <c r="J13" s="510">
        <v>0</v>
      </c>
      <c r="K13" s="510">
        <v>0</v>
      </c>
      <c r="P13" s="556"/>
      <c r="Q13" s="556"/>
      <c r="R13" s="556"/>
      <c r="S13" s="556"/>
      <c r="T13" s="556"/>
      <c r="U13" s="556"/>
      <c r="V13" s="556"/>
      <c r="W13" s="556"/>
    </row>
    <row r="14" spans="1:23" ht="25.5">
      <c r="A14" s="483">
        <v>6</v>
      </c>
      <c r="B14" s="379" t="s">
        <v>892</v>
      </c>
      <c r="C14" s="510">
        <v>0</v>
      </c>
      <c r="D14" s="18">
        <v>0</v>
      </c>
      <c r="E14" s="510">
        <v>0</v>
      </c>
      <c r="F14" s="510">
        <v>0</v>
      </c>
      <c r="G14" s="510">
        <v>0</v>
      </c>
      <c r="H14" s="510">
        <v>0</v>
      </c>
      <c r="I14" s="103" t="s">
        <v>1044</v>
      </c>
      <c r="J14" s="510">
        <v>0</v>
      </c>
      <c r="K14" s="510">
        <v>0</v>
      </c>
      <c r="P14" s="556"/>
      <c r="Q14" s="556"/>
      <c r="R14" s="556"/>
      <c r="S14" s="556"/>
      <c r="T14" s="556"/>
      <c r="U14" s="556"/>
      <c r="V14" s="556"/>
      <c r="W14" s="556"/>
    </row>
    <row r="15" spans="1:23">
      <c r="A15" s="483">
        <v>7</v>
      </c>
      <c r="B15" s="379" t="s">
        <v>893</v>
      </c>
      <c r="C15" s="510">
        <v>0</v>
      </c>
      <c r="D15" s="18">
        <v>0</v>
      </c>
      <c r="E15" s="510">
        <v>0</v>
      </c>
      <c r="F15" s="510">
        <v>0</v>
      </c>
      <c r="G15" s="510">
        <v>0</v>
      </c>
      <c r="H15" s="510">
        <v>0</v>
      </c>
      <c r="I15" s="510">
        <v>0</v>
      </c>
      <c r="J15" s="510">
        <v>0</v>
      </c>
      <c r="K15" s="510">
        <v>0</v>
      </c>
      <c r="P15" s="12"/>
      <c r="Q15" s="12"/>
      <c r="R15" s="12"/>
      <c r="S15" s="12"/>
      <c r="T15" s="12"/>
      <c r="U15" s="12"/>
      <c r="V15" s="12"/>
      <c r="W15" s="12"/>
    </row>
    <row r="16" spans="1:23">
      <c r="A16" s="483">
        <v>8</v>
      </c>
      <c r="B16" s="379" t="s">
        <v>894</v>
      </c>
      <c r="C16" s="510"/>
      <c r="D16" s="18">
        <v>0</v>
      </c>
      <c r="E16" s="510"/>
      <c r="F16" s="510"/>
      <c r="G16" s="510"/>
      <c r="H16" s="510"/>
      <c r="I16" s="510"/>
      <c r="J16" s="510"/>
      <c r="K16" s="510">
        <v>50000</v>
      </c>
      <c r="P16" s="12"/>
      <c r="Q16" s="12"/>
      <c r="R16" s="12"/>
      <c r="S16" s="12"/>
      <c r="T16" s="12"/>
      <c r="U16" s="12"/>
      <c r="V16" s="12"/>
      <c r="W16" s="12"/>
    </row>
    <row r="17" spans="1:11" ht="51">
      <c r="A17" s="483">
        <v>9</v>
      </c>
      <c r="B17" s="379" t="s">
        <v>895</v>
      </c>
      <c r="C17" s="18">
        <v>0</v>
      </c>
      <c r="D17" s="18">
        <v>0</v>
      </c>
      <c r="E17" s="18">
        <v>0</v>
      </c>
      <c r="F17" s="18">
        <v>0</v>
      </c>
      <c r="G17" s="18">
        <v>0</v>
      </c>
      <c r="H17" s="150">
        <v>0</v>
      </c>
      <c r="I17" s="508" t="s">
        <v>1036</v>
      </c>
      <c r="J17" s="18">
        <v>0</v>
      </c>
      <c r="K17" s="18">
        <v>50000</v>
      </c>
    </row>
    <row r="18" spans="1:11">
      <c r="A18" s="483">
        <v>10</v>
      </c>
      <c r="B18" s="379" t="s">
        <v>896</v>
      </c>
      <c r="C18" s="18">
        <v>0</v>
      </c>
      <c r="D18" s="18">
        <v>0</v>
      </c>
      <c r="E18" s="18">
        <v>0</v>
      </c>
      <c r="F18" s="18">
        <v>0</v>
      </c>
      <c r="G18" s="18">
        <v>0</v>
      </c>
      <c r="H18" s="150">
        <v>0</v>
      </c>
      <c r="I18" s="18">
        <v>0</v>
      </c>
      <c r="J18" s="18">
        <v>0</v>
      </c>
      <c r="K18" s="18">
        <v>0</v>
      </c>
    </row>
    <row r="19" spans="1:11" ht="12.75" customHeight="1">
      <c r="A19" s="483">
        <v>11</v>
      </c>
      <c r="B19" s="379" t="s">
        <v>897</v>
      </c>
      <c r="C19" s="141">
        <v>0</v>
      </c>
      <c r="D19" s="18">
        <v>0</v>
      </c>
      <c r="E19" s="141">
        <v>0</v>
      </c>
      <c r="F19" s="18">
        <v>0</v>
      </c>
      <c r="G19" s="18">
        <v>0</v>
      </c>
      <c r="H19" s="150">
        <v>0</v>
      </c>
      <c r="I19" s="18">
        <v>0</v>
      </c>
      <c r="J19" s="449">
        <v>0</v>
      </c>
      <c r="K19" s="449">
        <v>0</v>
      </c>
    </row>
    <row r="20" spans="1:11" ht="12.75" customHeight="1">
      <c r="A20" s="483">
        <v>12</v>
      </c>
      <c r="B20" s="379" t="s">
        <v>898</v>
      </c>
      <c r="C20" s="141">
        <v>0</v>
      </c>
      <c r="D20" s="18">
        <v>0</v>
      </c>
      <c r="E20" s="141">
        <v>0</v>
      </c>
      <c r="F20" s="18">
        <v>0</v>
      </c>
      <c r="G20" s="18">
        <v>0</v>
      </c>
      <c r="H20" s="150">
        <v>0</v>
      </c>
      <c r="I20" s="18">
        <v>0</v>
      </c>
      <c r="J20" s="449">
        <v>0</v>
      </c>
      <c r="K20" s="449">
        <v>0</v>
      </c>
    </row>
    <row r="21" spans="1:11" ht="12.75" customHeight="1">
      <c r="A21" s="483">
        <v>13</v>
      </c>
      <c r="B21" s="379" t="s">
        <v>899</v>
      </c>
      <c r="C21" s="141">
        <v>0</v>
      </c>
      <c r="D21" s="18">
        <v>0</v>
      </c>
      <c r="E21" s="141">
        <v>0</v>
      </c>
      <c r="F21" s="18">
        <v>0</v>
      </c>
      <c r="G21" s="18">
        <v>0</v>
      </c>
      <c r="H21" s="150">
        <v>0</v>
      </c>
      <c r="I21" s="18">
        <v>0</v>
      </c>
      <c r="J21" s="449">
        <v>0</v>
      </c>
      <c r="K21" s="449">
        <v>0</v>
      </c>
    </row>
    <row r="22" spans="1:11">
      <c r="A22" s="483">
        <v>14</v>
      </c>
      <c r="B22" s="379" t="s">
        <v>900</v>
      </c>
      <c r="C22" s="141">
        <v>0</v>
      </c>
      <c r="D22" s="18">
        <v>0</v>
      </c>
      <c r="E22" s="141">
        <v>0</v>
      </c>
      <c r="F22" s="18">
        <v>0</v>
      </c>
      <c r="G22" s="18">
        <v>0</v>
      </c>
      <c r="H22" s="150">
        <v>0</v>
      </c>
      <c r="I22" s="18">
        <v>0</v>
      </c>
      <c r="J22" s="449">
        <v>0</v>
      </c>
      <c r="K22" s="449">
        <v>0</v>
      </c>
    </row>
    <row r="23" spans="1:11">
      <c r="A23" s="483">
        <v>15</v>
      </c>
      <c r="B23" s="379" t="s">
        <v>901</v>
      </c>
      <c r="C23" s="141">
        <v>0</v>
      </c>
      <c r="D23" s="18">
        <v>0</v>
      </c>
      <c r="E23" s="141">
        <v>0</v>
      </c>
      <c r="F23" s="18">
        <v>0</v>
      </c>
      <c r="G23" s="18">
        <v>0</v>
      </c>
      <c r="H23" s="150">
        <v>0</v>
      </c>
      <c r="I23" s="18">
        <v>0</v>
      </c>
      <c r="J23" s="449">
        <v>0</v>
      </c>
      <c r="K23" s="449">
        <v>0</v>
      </c>
    </row>
    <row r="24" spans="1:11">
      <c r="A24" s="483">
        <v>16</v>
      </c>
      <c r="B24" s="379" t="s">
        <v>902</v>
      </c>
      <c r="C24" s="141">
        <v>0</v>
      </c>
      <c r="D24" s="18">
        <v>0</v>
      </c>
      <c r="E24" s="141">
        <v>0</v>
      </c>
      <c r="F24" s="18">
        <v>0</v>
      </c>
      <c r="G24" s="18">
        <v>0</v>
      </c>
      <c r="H24" s="150">
        <v>0</v>
      </c>
      <c r="I24" s="18">
        <v>0</v>
      </c>
      <c r="J24" s="449">
        <v>0</v>
      </c>
      <c r="K24" s="449">
        <v>0</v>
      </c>
    </row>
    <row r="25" spans="1:11">
      <c r="A25" s="483">
        <v>17</v>
      </c>
      <c r="B25" s="379" t="s">
        <v>903</v>
      </c>
      <c r="C25" s="143">
        <v>0</v>
      </c>
      <c r="D25" s="18">
        <v>0</v>
      </c>
      <c r="E25" s="18">
        <v>0</v>
      </c>
      <c r="F25" s="18">
        <v>0</v>
      </c>
      <c r="G25" s="18">
        <v>0</v>
      </c>
      <c r="H25" s="150">
        <v>0</v>
      </c>
      <c r="I25" s="18">
        <v>0</v>
      </c>
      <c r="J25" s="18">
        <v>0</v>
      </c>
      <c r="K25" s="18">
        <v>0</v>
      </c>
    </row>
    <row r="26" spans="1:11">
      <c r="A26" s="483">
        <v>18</v>
      </c>
      <c r="B26" s="379" t="s">
        <v>904</v>
      </c>
      <c r="C26" s="18">
        <v>152</v>
      </c>
      <c r="D26" s="18">
        <v>0</v>
      </c>
      <c r="E26" s="18">
        <v>0</v>
      </c>
      <c r="F26" s="18">
        <v>2</v>
      </c>
      <c r="G26" s="18">
        <v>150</v>
      </c>
      <c r="H26" s="150">
        <v>0</v>
      </c>
      <c r="I26" s="18" t="s">
        <v>1028</v>
      </c>
      <c r="J26" s="18">
        <v>0</v>
      </c>
      <c r="K26" s="18">
        <v>50000</v>
      </c>
    </row>
    <row r="27" spans="1:11" ht="38.25">
      <c r="A27" s="483">
        <v>19</v>
      </c>
      <c r="B27" s="379" t="s">
        <v>905</v>
      </c>
      <c r="C27" s="18">
        <v>1</v>
      </c>
      <c r="D27" s="18">
        <v>0</v>
      </c>
      <c r="E27" s="18"/>
      <c r="F27" s="18"/>
      <c r="G27" s="18"/>
      <c r="H27" s="150" t="s">
        <v>1019</v>
      </c>
      <c r="I27" s="18">
        <v>0</v>
      </c>
      <c r="J27" s="18"/>
      <c r="K27" s="18">
        <v>263538</v>
      </c>
    </row>
    <row r="28" spans="1:11">
      <c r="A28" s="483">
        <v>20</v>
      </c>
      <c r="B28" s="379" t="s">
        <v>906</v>
      </c>
      <c r="C28" s="18">
        <v>0</v>
      </c>
      <c r="D28" s="18">
        <v>0</v>
      </c>
      <c r="E28" s="18">
        <v>0</v>
      </c>
      <c r="F28" s="18">
        <v>0</v>
      </c>
      <c r="G28" s="18">
        <v>0</v>
      </c>
      <c r="H28" s="150">
        <v>0</v>
      </c>
      <c r="I28" s="18">
        <v>0</v>
      </c>
      <c r="J28" s="18">
        <v>0</v>
      </c>
      <c r="K28" s="18">
        <v>0</v>
      </c>
    </row>
    <row r="29" spans="1:11">
      <c r="A29" s="483">
        <v>21</v>
      </c>
      <c r="B29" s="379" t="s">
        <v>907</v>
      </c>
      <c r="C29" s="18">
        <v>0</v>
      </c>
      <c r="D29" s="18">
        <v>0</v>
      </c>
      <c r="E29" s="18">
        <v>0</v>
      </c>
      <c r="F29" s="18">
        <v>0</v>
      </c>
      <c r="G29" s="18">
        <v>0</v>
      </c>
      <c r="H29" s="150">
        <v>0</v>
      </c>
      <c r="I29" s="18">
        <v>0</v>
      </c>
      <c r="J29" s="18">
        <v>0</v>
      </c>
      <c r="K29" s="18">
        <v>0</v>
      </c>
    </row>
    <row r="30" spans="1:11">
      <c r="A30" s="483">
        <v>22</v>
      </c>
      <c r="B30" s="379" t="s">
        <v>908</v>
      </c>
      <c r="C30" s="18">
        <v>4</v>
      </c>
      <c r="D30" s="18">
        <v>0</v>
      </c>
      <c r="E30" s="18">
        <v>0</v>
      </c>
      <c r="F30" s="18">
        <v>0</v>
      </c>
      <c r="G30" s="18">
        <v>147</v>
      </c>
      <c r="H30" s="150">
        <v>0</v>
      </c>
      <c r="I30" s="525" t="s">
        <v>1048</v>
      </c>
      <c r="J30" s="18">
        <v>0</v>
      </c>
      <c r="K30" s="18">
        <v>0</v>
      </c>
    </row>
    <row r="31" spans="1:11">
      <c r="A31" s="483">
        <v>23</v>
      </c>
      <c r="B31" s="379" t="s">
        <v>909</v>
      </c>
      <c r="C31" s="18">
        <v>0</v>
      </c>
      <c r="D31" s="18">
        <v>0</v>
      </c>
      <c r="E31" s="18">
        <v>0</v>
      </c>
      <c r="F31" s="18">
        <v>0</v>
      </c>
      <c r="G31" s="18">
        <v>0</v>
      </c>
      <c r="H31" s="150">
        <v>0</v>
      </c>
      <c r="I31" s="18">
        <v>0</v>
      </c>
      <c r="J31" s="18">
        <v>0</v>
      </c>
      <c r="K31" s="18">
        <v>0</v>
      </c>
    </row>
    <row r="32" spans="1:11">
      <c r="A32" s="483">
        <v>24</v>
      </c>
      <c r="B32" s="379" t="s">
        <v>910</v>
      </c>
      <c r="C32" s="18"/>
      <c r="D32" s="18">
        <v>0</v>
      </c>
      <c r="E32" s="18"/>
      <c r="F32" s="18"/>
      <c r="G32" s="18"/>
      <c r="H32" s="150"/>
      <c r="I32" s="18"/>
      <c r="J32" s="18"/>
      <c r="K32" s="18"/>
    </row>
    <row r="33" spans="1:13">
      <c r="A33" s="483">
        <v>25</v>
      </c>
      <c r="B33" s="379" t="s">
        <v>911</v>
      </c>
      <c r="C33" s="18">
        <v>0</v>
      </c>
      <c r="D33" s="18">
        <v>0</v>
      </c>
      <c r="E33" s="18">
        <v>0</v>
      </c>
      <c r="F33" s="18">
        <v>0</v>
      </c>
      <c r="G33" s="18">
        <v>0</v>
      </c>
      <c r="H33" s="150">
        <v>0</v>
      </c>
      <c r="I33" s="18">
        <v>0</v>
      </c>
      <c r="J33" s="18">
        <v>0</v>
      </c>
      <c r="K33" s="18">
        <v>0</v>
      </c>
    </row>
    <row r="34" spans="1:13">
      <c r="A34" s="483">
        <v>26</v>
      </c>
      <c r="B34" s="379" t="s">
        <v>912</v>
      </c>
      <c r="C34" s="18">
        <v>0</v>
      </c>
      <c r="D34" s="18">
        <v>0</v>
      </c>
      <c r="E34" s="18">
        <v>0</v>
      </c>
      <c r="F34" s="18">
        <v>0</v>
      </c>
      <c r="G34" s="18">
        <v>0</v>
      </c>
      <c r="H34" s="150">
        <v>0</v>
      </c>
      <c r="I34" s="18">
        <v>0</v>
      </c>
      <c r="J34" s="18">
        <v>0</v>
      </c>
      <c r="K34" s="18">
        <v>0</v>
      </c>
    </row>
    <row r="35" spans="1:13">
      <c r="A35" s="483">
        <v>27</v>
      </c>
      <c r="B35" s="379" t="s">
        <v>913</v>
      </c>
      <c r="C35" s="18">
        <v>1</v>
      </c>
      <c r="D35" s="18">
        <v>0</v>
      </c>
      <c r="E35" s="18">
        <v>0</v>
      </c>
      <c r="F35" s="18">
        <v>0</v>
      </c>
      <c r="G35" s="18">
        <v>0</v>
      </c>
      <c r="H35" s="150">
        <v>1354</v>
      </c>
      <c r="I35" s="18">
        <v>0</v>
      </c>
      <c r="J35" s="18">
        <v>0</v>
      </c>
      <c r="K35" s="18">
        <v>296000</v>
      </c>
    </row>
    <row r="36" spans="1:13">
      <c r="A36" s="483">
        <v>28</v>
      </c>
      <c r="B36" s="379" t="s">
        <v>914</v>
      </c>
      <c r="C36" s="18">
        <v>0</v>
      </c>
      <c r="D36" s="18">
        <v>0</v>
      </c>
      <c r="E36" s="18">
        <v>0</v>
      </c>
      <c r="F36" s="18">
        <v>0</v>
      </c>
      <c r="G36" s="18">
        <v>0</v>
      </c>
      <c r="H36" s="150">
        <v>0</v>
      </c>
      <c r="I36" s="18">
        <v>0</v>
      </c>
      <c r="J36" s="18">
        <v>0</v>
      </c>
      <c r="K36" s="18">
        <v>0</v>
      </c>
    </row>
    <row r="37" spans="1:13">
      <c r="A37" s="483">
        <v>29</v>
      </c>
      <c r="B37" s="379" t="s">
        <v>915</v>
      </c>
      <c r="C37" s="18">
        <v>0</v>
      </c>
      <c r="D37" s="18">
        <v>0</v>
      </c>
      <c r="E37" s="18">
        <v>0</v>
      </c>
      <c r="F37" s="18">
        <v>0</v>
      </c>
      <c r="G37" s="18">
        <v>0</v>
      </c>
      <c r="H37" s="150">
        <v>0</v>
      </c>
      <c r="I37" s="18">
        <v>0</v>
      </c>
      <c r="J37" s="18">
        <v>0</v>
      </c>
      <c r="K37" s="18">
        <v>0</v>
      </c>
    </row>
    <row r="38" spans="1:13" ht="25.5">
      <c r="A38" s="483">
        <v>30</v>
      </c>
      <c r="B38" s="379" t="s">
        <v>916</v>
      </c>
      <c r="C38" s="18">
        <v>0</v>
      </c>
      <c r="D38" s="18">
        <v>0</v>
      </c>
      <c r="E38" s="18">
        <v>0</v>
      </c>
      <c r="F38" s="18">
        <v>0</v>
      </c>
      <c r="G38" s="18">
        <v>0</v>
      </c>
      <c r="H38" s="150" t="s">
        <v>1023</v>
      </c>
      <c r="I38" s="525" t="s">
        <v>1024</v>
      </c>
      <c r="J38" s="18">
        <v>0</v>
      </c>
      <c r="K38" s="18">
        <v>50000</v>
      </c>
    </row>
    <row r="39" spans="1:13">
      <c r="A39" s="483">
        <v>31</v>
      </c>
      <c r="B39" s="379" t="s">
        <v>917</v>
      </c>
      <c r="C39" s="18">
        <v>10</v>
      </c>
      <c r="D39" s="18">
        <v>0</v>
      </c>
      <c r="E39" s="18"/>
      <c r="F39" s="18" t="s">
        <v>996</v>
      </c>
      <c r="G39" s="18">
        <v>0</v>
      </c>
      <c r="H39" s="150">
        <v>0</v>
      </c>
      <c r="I39" s="18">
        <v>0</v>
      </c>
      <c r="J39" s="18" t="s">
        <v>996</v>
      </c>
      <c r="K39" s="18">
        <v>123500</v>
      </c>
    </row>
    <row r="40" spans="1:13">
      <c r="A40" s="483">
        <v>32</v>
      </c>
      <c r="B40" s="379" t="s">
        <v>918</v>
      </c>
      <c r="C40" s="18">
        <v>0</v>
      </c>
      <c r="D40" s="18">
        <v>0</v>
      </c>
      <c r="E40" s="18">
        <v>0</v>
      </c>
      <c r="F40" s="18">
        <v>0</v>
      </c>
      <c r="G40" s="18">
        <v>0</v>
      </c>
      <c r="H40" s="150">
        <v>0</v>
      </c>
      <c r="I40" s="18">
        <v>0</v>
      </c>
      <c r="J40" s="18">
        <v>0</v>
      </c>
      <c r="K40" s="18">
        <v>0</v>
      </c>
    </row>
    <row r="41" spans="1:13">
      <c r="A41" s="19"/>
      <c r="B41" s="380" t="s">
        <v>86</v>
      </c>
      <c r="C41" s="18">
        <f>SUM(C9:C40)</f>
        <v>822</v>
      </c>
      <c r="D41" s="18">
        <f t="shared" ref="D41:K41" si="0">SUM(D9:D40)</f>
        <v>0</v>
      </c>
      <c r="E41" s="18">
        <f t="shared" si="0"/>
        <v>13</v>
      </c>
      <c r="F41" s="18">
        <f t="shared" si="0"/>
        <v>853</v>
      </c>
      <c r="G41" s="18">
        <f t="shared" si="0"/>
        <v>1101</v>
      </c>
      <c r="H41" s="18">
        <f t="shared" si="0"/>
        <v>1354</v>
      </c>
      <c r="I41" s="18">
        <f t="shared" si="0"/>
        <v>813</v>
      </c>
      <c r="J41" s="18">
        <f t="shared" si="0"/>
        <v>201</v>
      </c>
      <c r="K41" s="18">
        <f t="shared" si="0"/>
        <v>1068038</v>
      </c>
    </row>
    <row r="42" spans="1:13" ht="38.25" customHeight="1">
      <c r="A42" s="854" t="s">
        <v>1065</v>
      </c>
      <c r="B42" s="855"/>
      <c r="C42" s="855"/>
      <c r="D42" s="855"/>
      <c r="E42" s="855"/>
      <c r="F42" s="855"/>
      <c r="G42" s="855"/>
      <c r="H42" s="855"/>
      <c r="I42" s="855"/>
      <c r="J42" s="855"/>
      <c r="K42" s="855"/>
    </row>
    <row r="44" spans="1:13">
      <c r="F44" s="138"/>
      <c r="G44" s="138"/>
      <c r="H44" s="138"/>
      <c r="I44" s="138"/>
      <c r="J44" s="272"/>
      <c r="K44" s="138"/>
      <c r="L44" s="138"/>
      <c r="M44" s="138"/>
    </row>
    <row r="45" spans="1:13" ht="15" customHeight="1">
      <c r="F45" s="14"/>
      <c r="G45" s="14"/>
      <c r="H45" s="14"/>
      <c r="I45" s="623" t="s">
        <v>1079</v>
      </c>
      <c r="J45" s="623"/>
      <c r="K45" s="623"/>
      <c r="L45" s="623"/>
      <c r="M45" s="623"/>
    </row>
    <row r="46" spans="1:13" ht="15">
      <c r="F46" s="578"/>
      <c r="G46" s="578"/>
      <c r="H46" s="578"/>
      <c r="I46" s="675" t="s">
        <v>1058</v>
      </c>
      <c r="J46" s="675"/>
      <c r="K46" s="675"/>
      <c r="L46" s="675"/>
      <c r="M46" s="675"/>
    </row>
    <row r="47" spans="1:13">
      <c r="F47" s="435"/>
      <c r="G47" s="435"/>
      <c r="H47" s="435"/>
      <c r="I47" s="435"/>
      <c r="J47" s="435"/>
      <c r="K47" s="435"/>
      <c r="L47" s="578"/>
      <c r="M47" s="578"/>
    </row>
    <row r="48" spans="1:13">
      <c r="F48" s="624" t="s">
        <v>1081</v>
      </c>
      <c r="G48" s="624"/>
      <c r="H48" s="435"/>
      <c r="I48" s="435"/>
      <c r="J48" s="435"/>
      <c r="K48" s="435"/>
      <c r="L48" s="435"/>
      <c r="M48" s="435"/>
    </row>
    <row r="49" spans="6:13">
      <c r="F49" s="14"/>
      <c r="G49" s="14"/>
      <c r="H49" s="34"/>
      <c r="I49" s="623" t="s">
        <v>1080</v>
      </c>
      <c r="J49" s="623"/>
      <c r="K49" s="623"/>
      <c r="L49" s="623"/>
      <c r="M49" s="623"/>
    </row>
  </sheetData>
  <mergeCells count="15">
    <mergeCell ref="I46:M46"/>
    <mergeCell ref="F48:G48"/>
    <mergeCell ref="I49:M49"/>
    <mergeCell ref="A1:I1"/>
    <mergeCell ref="A2:K2"/>
    <mergeCell ref="A4:J4"/>
    <mergeCell ref="A6:A7"/>
    <mergeCell ref="C6:C7"/>
    <mergeCell ref="D6:F6"/>
    <mergeCell ref="G6:J6"/>
    <mergeCell ref="B6:B7"/>
    <mergeCell ref="J5:K5"/>
    <mergeCell ref="K6:K7"/>
    <mergeCell ref="A42:K42"/>
    <mergeCell ref="I45:M45"/>
  </mergeCells>
  <printOptions horizontalCentered="1"/>
  <pageMargins left="0.70866141732283472" right="0.70866141732283472" top="0.23622047244094491" bottom="0" header="0.31496062992125984" footer="0.31496062992125984"/>
  <pageSetup paperSize="9" scale="71"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K32"/>
  <sheetViews>
    <sheetView view="pageBreakPreview" topLeftCell="A13" zoomScale="80" zoomScaleSheetLayoutView="80" workbookViewId="0">
      <selection activeCell="D27" sqref="D27:K32"/>
    </sheetView>
  </sheetViews>
  <sheetFormatPr defaultRowHeight="12.75"/>
  <cols>
    <col min="1" max="1" width="5.28515625" style="206" customWidth="1"/>
    <col min="2" max="2" width="8.5703125" style="206" customWidth="1"/>
    <col min="3" max="3" width="32.140625" style="206" customWidth="1"/>
    <col min="4" max="4" width="15.140625" style="206" customWidth="1"/>
    <col min="5" max="6" width="11.7109375" style="206" customWidth="1"/>
    <col min="7" max="7" width="13.7109375" style="206" customWidth="1"/>
    <col min="8" max="8" width="20.140625" style="206" customWidth="1"/>
    <col min="9" max="16384" width="9.140625" style="206"/>
  </cols>
  <sheetData>
    <row r="1" spans="1:8">
      <c r="A1" s="206" t="s">
        <v>11</v>
      </c>
      <c r="H1" s="221" t="s">
        <v>541</v>
      </c>
    </row>
    <row r="2" spans="1:8" s="210" customFormat="1" ht="15.75">
      <c r="A2" s="786" t="s">
        <v>0</v>
      </c>
      <c r="B2" s="786"/>
      <c r="C2" s="786"/>
      <c r="D2" s="786"/>
      <c r="E2" s="786"/>
      <c r="F2" s="786"/>
      <c r="G2" s="786"/>
      <c r="H2" s="786"/>
    </row>
    <row r="3" spans="1:8" s="210" customFormat="1" ht="20.25" customHeight="1">
      <c r="A3" s="787" t="s">
        <v>734</v>
      </c>
      <c r="B3" s="787"/>
      <c r="C3" s="787"/>
      <c r="D3" s="787"/>
      <c r="E3" s="787"/>
      <c r="F3" s="787"/>
      <c r="G3" s="787"/>
      <c r="H3" s="787"/>
    </row>
    <row r="5" spans="1:8" s="210" customFormat="1" ht="15.75">
      <c r="A5" s="862" t="s">
        <v>540</v>
      </c>
      <c r="B5" s="862"/>
      <c r="C5" s="862"/>
      <c r="D5" s="862"/>
      <c r="E5" s="862"/>
      <c r="F5" s="862"/>
      <c r="G5" s="862"/>
      <c r="H5" s="863"/>
    </row>
    <row r="7" spans="1:8">
      <c r="A7" s="867" t="s">
        <v>919</v>
      </c>
      <c r="B7" s="867"/>
      <c r="C7" s="867"/>
      <c r="D7" s="213"/>
      <c r="E7" s="213"/>
      <c r="F7" s="213"/>
      <c r="G7" s="213"/>
    </row>
    <row r="9" spans="1:8" ht="13.9" customHeight="1">
      <c r="A9" s="222"/>
      <c r="B9" s="222"/>
      <c r="C9" s="222"/>
      <c r="D9" s="222"/>
      <c r="E9" s="222"/>
      <c r="F9" s="222"/>
      <c r="G9" s="222"/>
    </row>
    <row r="10" spans="1:8" s="214" customFormat="1">
      <c r="A10" s="206"/>
      <c r="B10" s="206"/>
      <c r="C10" s="206"/>
      <c r="D10" s="206"/>
      <c r="E10" s="206"/>
      <c r="F10" s="206"/>
      <c r="G10" s="739" t="s">
        <v>1070</v>
      </c>
      <c r="H10" s="739"/>
    </row>
    <row r="11" spans="1:8" s="214" customFormat="1" ht="20.25" customHeight="1">
      <c r="A11" s="215"/>
      <c r="B11" s="856" t="s">
        <v>272</v>
      </c>
      <c r="C11" s="856" t="s">
        <v>273</v>
      </c>
      <c r="D11" s="864" t="s">
        <v>274</v>
      </c>
      <c r="E11" s="865"/>
      <c r="F11" s="865"/>
      <c r="G11" s="866"/>
      <c r="H11" s="856" t="s">
        <v>75</v>
      </c>
    </row>
    <row r="12" spans="1:8" s="214" customFormat="1" ht="25.5">
      <c r="A12" s="216"/>
      <c r="B12" s="857"/>
      <c r="C12" s="857"/>
      <c r="D12" s="223" t="s">
        <v>275</v>
      </c>
      <c r="E12" s="223" t="s">
        <v>276</v>
      </c>
      <c r="F12" s="223" t="s">
        <v>277</v>
      </c>
      <c r="G12" s="223" t="s">
        <v>16</v>
      </c>
      <c r="H12" s="857"/>
    </row>
    <row r="13" spans="1:8" s="214" customFormat="1" ht="15">
      <c r="A13" s="216"/>
      <c r="B13" s="224" t="s">
        <v>252</v>
      </c>
      <c r="C13" s="224" t="s">
        <v>253</v>
      </c>
      <c r="D13" s="224" t="s">
        <v>254</v>
      </c>
      <c r="E13" s="224" t="s">
        <v>255</v>
      </c>
      <c r="F13" s="224" t="s">
        <v>256</v>
      </c>
      <c r="G13" s="224" t="s">
        <v>257</v>
      </c>
      <c r="H13" s="224" t="s">
        <v>258</v>
      </c>
    </row>
    <row r="14" spans="1:8" s="225" customFormat="1" ht="15" customHeight="1">
      <c r="B14" s="226" t="s">
        <v>26</v>
      </c>
      <c r="C14" s="858" t="s">
        <v>281</v>
      </c>
      <c r="D14" s="859"/>
      <c r="E14" s="859"/>
      <c r="F14" s="859"/>
      <c r="G14" s="859"/>
      <c r="H14" s="860"/>
    </row>
    <row r="15" spans="1:8" s="228" customFormat="1" ht="56.25" customHeight="1">
      <c r="B15" s="227"/>
      <c r="C15" s="444" t="s">
        <v>957</v>
      </c>
      <c r="D15" s="445">
        <v>15</v>
      </c>
      <c r="E15" s="445">
        <v>0</v>
      </c>
      <c r="F15" s="445">
        <v>0</v>
      </c>
      <c r="G15" s="445">
        <f>D15+E15+F15</f>
        <v>15</v>
      </c>
      <c r="H15" s="227"/>
    </row>
    <row r="16" spans="1:8" ht="63" customHeight="1">
      <c r="A16" s="219"/>
      <c r="B16" s="143"/>
      <c r="C16" s="446" t="s">
        <v>958</v>
      </c>
      <c r="D16" s="445">
        <v>0</v>
      </c>
      <c r="E16" s="445">
        <v>96</v>
      </c>
      <c r="F16" s="445">
        <v>770</v>
      </c>
      <c r="G16" s="445">
        <f>D16+E16+F16</f>
        <v>866</v>
      </c>
      <c r="H16" s="143"/>
    </row>
    <row r="17" spans="1:11" s="138" customFormat="1" ht="21.75" customHeight="1">
      <c r="B17" s="226" t="s">
        <v>30</v>
      </c>
      <c r="C17" s="858" t="s">
        <v>455</v>
      </c>
      <c r="D17" s="859"/>
      <c r="E17" s="859"/>
      <c r="F17" s="859"/>
      <c r="G17" s="859"/>
      <c r="H17" s="860"/>
    </row>
    <row r="18" spans="1:11" s="138" customFormat="1">
      <c r="A18" s="220" t="s">
        <v>271</v>
      </c>
      <c r="B18" s="546">
        <v>1</v>
      </c>
      <c r="C18" s="447" t="s">
        <v>959</v>
      </c>
      <c r="D18" s="449">
        <v>1</v>
      </c>
      <c r="E18" s="449">
        <v>0</v>
      </c>
      <c r="F18" s="449">
        <v>0</v>
      </c>
      <c r="G18" s="449">
        <v>1</v>
      </c>
      <c r="H18" s="141"/>
    </row>
    <row r="19" spans="1:11">
      <c r="B19" s="145">
        <v>2</v>
      </c>
      <c r="C19" s="447" t="s">
        <v>960</v>
      </c>
      <c r="D19" s="141">
        <v>1</v>
      </c>
      <c r="E19" s="141">
        <v>0</v>
      </c>
      <c r="F19" s="141">
        <v>0</v>
      </c>
      <c r="G19" s="449">
        <v>1</v>
      </c>
      <c r="H19" s="143"/>
    </row>
    <row r="20" spans="1:11">
      <c r="B20" s="145">
        <v>4</v>
      </c>
      <c r="C20" s="447" t="s">
        <v>961</v>
      </c>
      <c r="D20" s="141">
        <v>1</v>
      </c>
      <c r="E20" s="141">
        <v>0</v>
      </c>
      <c r="F20" s="141">
        <v>0</v>
      </c>
      <c r="G20" s="449">
        <v>1</v>
      </c>
      <c r="H20" s="143"/>
    </row>
    <row r="21" spans="1:11">
      <c r="B21" s="145">
        <v>5</v>
      </c>
      <c r="C21" s="447" t="s">
        <v>963</v>
      </c>
      <c r="D21" s="141">
        <v>1</v>
      </c>
      <c r="E21" s="141">
        <v>0</v>
      </c>
      <c r="F21" s="141">
        <v>0</v>
      </c>
      <c r="G21" s="449">
        <v>1</v>
      </c>
      <c r="H21" s="143"/>
    </row>
    <row r="22" spans="1:11" ht="14.25" customHeight="1">
      <c r="B22" s="145">
        <v>6</v>
      </c>
      <c r="C22" s="448" t="s">
        <v>964</v>
      </c>
      <c r="D22" s="141">
        <v>4</v>
      </c>
      <c r="E22" s="141">
        <v>33</v>
      </c>
      <c r="F22" s="141">
        <v>332</v>
      </c>
      <c r="G22" s="449">
        <f>SUM(D22:F22)</f>
        <v>369</v>
      </c>
      <c r="H22" s="143"/>
    </row>
    <row r="23" spans="1:11">
      <c r="B23" s="145">
        <v>7</v>
      </c>
      <c r="C23" s="447" t="s">
        <v>966</v>
      </c>
      <c r="D23" s="141">
        <v>8</v>
      </c>
      <c r="E23" s="141">
        <v>34</v>
      </c>
      <c r="F23" s="141">
        <v>0</v>
      </c>
      <c r="G23" s="449">
        <f>SUM(D23:F23)</f>
        <v>42</v>
      </c>
      <c r="H23" s="143"/>
    </row>
    <row r="24" spans="1:11">
      <c r="B24" s="145">
        <v>8</v>
      </c>
      <c r="C24" s="141" t="s">
        <v>962</v>
      </c>
      <c r="D24" s="141">
        <v>2</v>
      </c>
      <c r="E24" s="141">
        <v>0</v>
      </c>
      <c r="F24" s="141">
        <v>0</v>
      </c>
      <c r="G24" s="141">
        <v>2</v>
      </c>
      <c r="H24" s="143"/>
    </row>
    <row r="25" spans="1:11" ht="12.75" customHeight="1">
      <c r="C25" s="861" t="s">
        <v>965</v>
      </c>
      <c r="D25" s="861"/>
      <c r="E25" s="861"/>
      <c r="F25" s="861"/>
      <c r="G25" s="861"/>
    </row>
    <row r="26" spans="1:11" ht="12.75" customHeight="1">
      <c r="C26" s="206" t="s">
        <v>967</v>
      </c>
      <c r="D26" s="220"/>
      <c r="E26" s="220"/>
      <c r="F26" s="220"/>
      <c r="G26" s="220"/>
    </row>
    <row r="27" spans="1:11" ht="12.75" customHeight="1">
      <c r="D27" s="138"/>
      <c r="E27" s="138"/>
      <c r="F27" s="138"/>
      <c r="G27" s="138"/>
      <c r="H27" s="272"/>
      <c r="I27" s="138"/>
      <c r="J27" s="138"/>
      <c r="K27" s="138"/>
    </row>
    <row r="28" spans="1:11">
      <c r="B28" s="206" t="s">
        <v>12</v>
      </c>
      <c r="D28" s="14"/>
      <c r="E28" s="14"/>
      <c r="F28" s="14"/>
      <c r="G28" s="623" t="s">
        <v>1079</v>
      </c>
      <c r="H28" s="623"/>
      <c r="I28" s="623"/>
      <c r="J28" s="623"/>
      <c r="K28" s="623"/>
    </row>
    <row r="29" spans="1:11" ht="15" customHeight="1">
      <c r="D29" s="578"/>
      <c r="E29" s="578"/>
      <c r="F29" s="578"/>
      <c r="G29" s="675" t="s">
        <v>1058</v>
      </c>
      <c r="H29" s="675"/>
      <c r="I29" s="675"/>
      <c r="J29" s="675"/>
      <c r="K29" s="675"/>
    </row>
    <row r="30" spans="1:11">
      <c r="D30" s="435"/>
      <c r="E30" s="435"/>
      <c r="F30" s="435"/>
      <c r="G30" s="435"/>
      <c r="H30" s="435"/>
      <c r="I30" s="435"/>
      <c r="J30" s="578"/>
      <c r="K30" s="578"/>
    </row>
    <row r="31" spans="1:11">
      <c r="D31" s="624" t="s">
        <v>1081</v>
      </c>
      <c r="E31" s="624"/>
      <c r="F31" s="435"/>
      <c r="G31" s="435"/>
      <c r="H31" s="435"/>
      <c r="I31" s="435"/>
      <c r="J31" s="435"/>
      <c r="K31" s="435"/>
    </row>
    <row r="32" spans="1:11">
      <c r="D32" s="14"/>
      <c r="E32" s="14"/>
      <c r="F32" s="34"/>
      <c r="G32" s="623" t="s">
        <v>1080</v>
      </c>
      <c r="H32" s="623"/>
      <c r="I32" s="623"/>
      <c r="J32" s="623"/>
      <c r="K32" s="623"/>
    </row>
  </sheetData>
  <mergeCells count="16">
    <mergeCell ref="A2:H2"/>
    <mergeCell ref="A3:H3"/>
    <mergeCell ref="A5:H5"/>
    <mergeCell ref="G10:H10"/>
    <mergeCell ref="B11:B12"/>
    <mergeCell ref="C11:C12"/>
    <mergeCell ref="D11:G11"/>
    <mergeCell ref="A7:C7"/>
    <mergeCell ref="D31:E31"/>
    <mergeCell ref="G32:K32"/>
    <mergeCell ref="H11:H12"/>
    <mergeCell ref="C14:H14"/>
    <mergeCell ref="C17:H17"/>
    <mergeCell ref="C25:G25"/>
    <mergeCell ref="G28:K28"/>
    <mergeCell ref="G29:K29"/>
  </mergeCells>
  <printOptions horizontalCentered="1"/>
  <pageMargins left="0.2" right="0.2" top="0.23622047244094491" bottom="0"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sheetPr>
    <pageSetUpPr fitToPage="1"/>
  </sheetPr>
  <dimension ref="A1:M50"/>
  <sheetViews>
    <sheetView view="pageBreakPreview" topLeftCell="A37" zoomScaleSheetLayoutView="100" workbookViewId="0">
      <selection activeCell="E41" sqref="E41"/>
    </sheetView>
  </sheetViews>
  <sheetFormatPr defaultRowHeight="12.75"/>
  <cols>
    <col min="1" max="1" width="8.28515625" customWidth="1"/>
    <col min="2" max="2" width="15.5703125" customWidth="1"/>
    <col min="3" max="3" width="14.7109375" customWidth="1"/>
    <col min="4" max="4" width="21" customWidth="1"/>
    <col min="5" max="5" width="21.140625" customWidth="1"/>
    <col min="6" max="6" width="20.7109375" customWidth="1"/>
    <col min="7" max="7" width="19.28515625" customWidth="1"/>
    <col min="8" max="8" width="21.5703125" customWidth="1"/>
  </cols>
  <sheetData>
    <row r="1" spans="1:8" ht="18">
      <c r="A1" s="746" t="s">
        <v>0</v>
      </c>
      <c r="B1" s="746"/>
      <c r="C1" s="746"/>
      <c r="D1" s="746"/>
      <c r="E1" s="746"/>
      <c r="F1" s="746"/>
      <c r="H1" s="198" t="s">
        <v>632</v>
      </c>
    </row>
    <row r="2" spans="1:8" ht="21">
      <c r="A2" s="745" t="s">
        <v>734</v>
      </c>
      <c r="B2" s="745"/>
      <c r="C2" s="745"/>
      <c r="D2" s="745"/>
      <c r="E2" s="745"/>
      <c r="F2" s="745"/>
      <c r="G2" s="745"/>
    </row>
    <row r="3" spans="1:8" ht="15">
      <c r="A3" s="200"/>
      <c r="B3" s="200"/>
    </row>
    <row r="4" spans="1:8" ht="18" customHeight="1">
      <c r="A4" s="747" t="s">
        <v>633</v>
      </c>
      <c r="B4" s="747"/>
      <c r="C4" s="747"/>
      <c r="D4" s="747"/>
      <c r="E4" s="747"/>
      <c r="F4" s="747"/>
      <c r="G4" s="747"/>
    </row>
    <row r="5" spans="1:8" ht="15">
      <c r="A5" s="201" t="s">
        <v>919</v>
      </c>
      <c r="B5" s="201"/>
    </row>
    <row r="6" spans="1:8" ht="15">
      <c r="A6" s="201"/>
      <c r="B6" s="201"/>
      <c r="F6" s="739" t="s">
        <v>1070</v>
      </c>
      <c r="G6" s="739"/>
      <c r="H6" s="739"/>
    </row>
    <row r="7" spans="1:8" ht="78" customHeight="1">
      <c r="A7" s="202" t="s">
        <v>2</v>
      </c>
      <c r="B7" s="308" t="s">
        <v>3</v>
      </c>
      <c r="C7" s="313" t="s">
        <v>634</v>
      </c>
      <c r="D7" s="313" t="s">
        <v>635</v>
      </c>
      <c r="E7" s="313" t="s">
        <v>636</v>
      </c>
      <c r="F7" s="313" t="s">
        <v>637</v>
      </c>
      <c r="G7" s="345" t="s">
        <v>736</v>
      </c>
      <c r="H7" s="294" t="s">
        <v>709</v>
      </c>
    </row>
    <row r="8" spans="1:8" s="198" customFormat="1" ht="15">
      <c r="A8" s="203" t="s">
        <v>252</v>
      </c>
      <c r="B8" s="203" t="s">
        <v>253</v>
      </c>
      <c r="C8" s="203" t="s">
        <v>254</v>
      </c>
      <c r="D8" s="203" t="s">
        <v>255</v>
      </c>
      <c r="E8" s="203" t="s">
        <v>256</v>
      </c>
      <c r="F8" s="203" t="s">
        <v>257</v>
      </c>
      <c r="G8" s="346" t="s">
        <v>258</v>
      </c>
      <c r="H8" s="236">
        <v>8</v>
      </c>
    </row>
    <row r="9" spans="1:8" s="198" customFormat="1" ht="15">
      <c r="A9" s="298">
        <v>1</v>
      </c>
      <c r="B9" s="379" t="s">
        <v>887</v>
      </c>
      <c r="C9" s="497">
        <f>'AT-3'!G9</f>
        <v>642</v>
      </c>
      <c r="D9" s="495">
        <v>642</v>
      </c>
      <c r="E9" s="498">
        <v>36</v>
      </c>
      <c r="F9" s="495">
        <v>201</v>
      </c>
      <c r="G9" s="496">
        <f>D9-E9-F9</f>
        <v>405</v>
      </c>
      <c r="H9" s="236" t="s">
        <v>1038</v>
      </c>
    </row>
    <row r="10" spans="1:8" s="198" customFormat="1" ht="48" customHeight="1">
      <c r="A10" s="298">
        <v>2</v>
      </c>
      <c r="B10" s="379" t="s">
        <v>888</v>
      </c>
      <c r="C10" s="497">
        <f>'AT-3'!G10</f>
        <v>606</v>
      </c>
      <c r="D10" s="495">
        <v>606</v>
      </c>
      <c r="E10" s="498">
        <v>214</v>
      </c>
      <c r="F10" s="495">
        <v>137</v>
      </c>
      <c r="G10" s="496">
        <f t="shared" ref="G10:G41" si="0">D10-E10-F10</f>
        <v>255</v>
      </c>
      <c r="H10" s="502" t="s">
        <v>1011</v>
      </c>
    </row>
    <row r="11" spans="1:8" s="198" customFormat="1" ht="15.75">
      <c r="A11" s="298">
        <v>3</v>
      </c>
      <c r="B11" s="379" t="s">
        <v>889</v>
      </c>
      <c r="C11" s="497">
        <f>'AT-3'!G11</f>
        <v>1283</v>
      </c>
      <c r="D11" s="495">
        <v>1283</v>
      </c>
      <c r="E11" s="498">
        <v>33</v>
      </c>
      <c r="F11" s="495">
        <v>401</v>
      </c>
      <c r="G11" s="496">
        <f t="shared" si="0"/>
        <v>849</v>
      </c>
      <c r="H11" s="502"/>
    </row>
    <row r="12" spans="1:8" s="198" customFormat="1" ht="31.5">
      <c r="A12" s="298">
        <v>4</v>
      </c>
      <c r="B12" s="379" t="s">
        <v>890</v>
      </c>
      <c r="C12" s="497">
        <f>'AT-3'!G12</f>
        <v>1585</v>
      </c>
      <c r="D12" s="495">
        <v>1585</v>
      </c>
      <c r="E12" s="498">
        <v>298</v>
      </c>
      <c r="F12" s="495">
        <v>547</v>
      </c>
      <c r="G12" s="496">
        <f t="shared" si="0"/>
        <v>740</v>
      </c>
      <c r="H12" s="502" t="s">
        <v>1021</v>
      </c>
    </row>
    <row r="13" spans="1:8" s="198" customFormat="1" ht="15.75">
      <c r="A13" s="298">
        <v>5</v>
      </c>
      <c r="B13" s="379" t="s">
        <v>891</v>
      </c>
      <c r="C13" s="497">
        <f>'AT-3'!G13</f>
        <v>1389</v>
      </c>
      <c r="D13" s="495">
        <v>1389</v>
      </c>
      <c r="E13" s="498">
        <v>62</v>
      </c>
      <c r="F13" s="495">
        <v>549</v>
      </c>
      <c r="G13" s="496">
        <f t="shared" si="0"/>
        <v>778</v>
      </c>
      <c r="H13" s="502"/>
    </row>
    <row r="14" spans="1:8" s="198" customFormat="1" ht="15.75">
      <c r="A14" s="298">
        <v>6</v>
      </c>
      <c r="B14" s="379" t="s">
        <v>892</v>
      </c>
      <c r="C14" s="497">
        <f>'AT-3'!G14</f>
        <v>1520</v>
      </c>
      <c r="D14" s="495">
        <v>1520</v>
      </c>
      <c r="E14" s="498">
        <v>45</v>
      </c>
      <c r="F14" s="495">
        <v>350</v>
      </c>
      <c r="G14" s="496">
        <f t="shared" si="0"/>
        <v>1125</v>
      </c>
      <c r="H14" s="502"/>
    </row>
    <row r="15" spans="1:8" s="198" customFormat="1" ht="15.75">
      <c r="A15" s="298">
        <v>7</v>
      </c>
      <c r="B15" s="379" t="s">
        <v>893</v>
      </c>
      <c r="C15" s="497">
        <f>'AT-3'!G15</f>
        <v>1327</v>
      </c>
      <c r="D15" s="495">
        <v>1327</v>
      </c>
      <c r="E15" s="498">
        <v>353</v>
      </c>
      <c r="F15" s="495">
        <v>549</v>
      </c>
      <c r="G15" s="496">
        <f t="shared" si="0"/>
        <v>425</v>
      </c>
      <c r="H15" s="502"/>
    </row>
    <row r="16" spans="1:8" s="198" customFormat="1" ht="15.75">
      <c r="A16" s="298">
        <v>8</v>
      </c>
      <c r="B16" s="379" t="s">
        <v>894</v>
      </c>
      <c r="C16" s="497">
        <f>'AT-3'!G16</f>
        <v>1565</v>
      </c>
      <c r="D16" s="495">
        <v>1565</v>
      </c>
      <c r="E16" s="498">
        <v>224</v>
      </c>
      <c r="F16" s="495">
        <v>479</v>
      </c>
      <c r="G16" s="496">
        <f t="shared" si="0"/>
        <v>862</v>
      </c>
      <c r="H16" s="502"/>
    </row>
    <row r="17" spans="1:8" ht="31.5">
      <c r="A17" s="298">
        <v>9</v>
      </c>
      <c r="B17" s="379" t="s">
        <v>895</v>
      </c>
      <c r="C17" s="497">
        <f>'AT-3'!G17</f>
        <v>665</v>
      </c>
      <c r="D17" s="495">
        <v>665</v>
      </c>
      <c r="E17" s="498">
        <v>310</v>
      </c>
      <c r="F17" s="204">
        <v>157</v>
      </c>
      <c r="G17" s="496">
        <f t="shared" si="0"/>
        <v>198</v>
      </c>
      <c r="H17" s="502" t="s">
        <v>1012</v>
      </c>
    </row>
    <row r="18" spans="1:8" ht="15.75">
      <c r="A18" s="298">
        <v>10</v>
      </c>
      <c r="B18" s="379" t="s">
        <v>896</v>
      </c>
      <c r="C18" s="497">
        <f>'AT-3'!G18</f>
        <v>790</v>
      </c>
      <c r="D18" s="495">
        <v>790</v>
      </c>
      <c r="E18" s="498">
        <v>291</v>
      </c>
      <c r="F18" s="204">
        <v>147</v>
      </c>
      <c r="G18" s="496">
        <f t="shared" si="0"/>
        <v>352</v>
      </c>
      <c r="H18" s="502" t="s">
        <v>1020</v>
      </c>
    </row>
    <row r="19" spans="1:8" ht="47.25">
      <c r="A19" s="298">
        <v>11</v>
      </c>
      <c r="B19" s="379" t="s">
        <v>897</v>
      </c>
      <c r="C19" s="497">
        <f>'AT-3'!G19</f>
        <v>1737</v>
      </c>
      <c r="D19" s="495">
        <v>1737</v>
      </c>
      <c r="E19" s="498">
        <v>572</v>
      </c>
      <c r="F19" s="204">
        <v>500</v>
      </c>
      <c r="G19" s="496">
        <f t="shared" si="0"/>
        <v>665</v>
      </c>
      <c r="H19" s="502" t="s">
        <v>1013</v>
      </c>
    </row>
    <row r="20" spans="1:8" ht="15.75">
      <c r="A20" s="298">
        <v>12</v>
      </c>
      <c r="B20" s="379" t="s">
        <v>898</v>
      </c>
      <c r="C20" s="497">
        <f>'AT-3'!G20</f>
        <v>1446</v>
      </c>
      <c r="D20" s="495">
        <v>1446</v>
      </c>
      <c r="E20" s="498">
        <v>157</v>
      </c>
      <c r="F20" s="204">
        <v>357</v>
      </c>
      <c r="G20" s="496">
        <f t="shared" si="0"/>
        <v>932</v>
      </c>
      <c r="H20" s="502" t="s">
        <v>1007</v>
      </c>
    </row>
    <row r="21" spans="1:8" ht="15.75">
      <c r="A21" s="298">
        <v>13</v>
      </c>
      <c r="B21" s="379" t="s">
        <v>899</v>
      </c>
      <c r="C21" s="497">
        <f>'AT-3'!G21</f>
        <v>1171</v>
      </c>
      <c r="D21" s="495">
        <v>1171</v>
      </c>
      <c r="E21" s="498">
        <v>419</v>
      </c>
      <c r="F21" s="204">
        <v>200</v>
      </c>
      <c r="G21" s="496">
        <f t="shared" si="0"/>
        <v>552</v>
      </c>
      <c r="H21" s="502"/>
    </row>
    <row r="22" spans="1:8" ht="15.75">
      <c r="A22" s="298">
        <v>14</v>
      </c>
      <c r="B22" s="379" t="s">
        <v>900</v>
      </c>
      <c r="C22" s="497">
        <f>'AT-3'!G22</f>
        <v>1000</v>
      </c>
      <c r="D22" s="495">
        <v>1000</v>
      </c>
      <c r="E22" s="498">
        <v>79</v>
      </c>
      <c r="F22" s="204">
        <v>521</v>
      </c>
      <c r="G22" s="496">
        <f t="shared" si="0"/>
        <v>400</v>
      </c>
      <c r="H22" s="502"/>
    </row>
    <row r="23" spans="1:8" ht="15.75">
      <c r="A23" s="298">
        <v>15</v>
      </c>
      <c r="B23" s="379" t="s">
        <v>901</v>
      </c>
      <c r="C23" s="497">
        <f>'AT-3'!G23</f>
        <v>501</v>
      </c>
      <c r="D23" s="495">
        <v>501</v>
      </c>
      <c r="E23" s="498">
        <v>33</v>
      </c>
      <c r="F23" s="204">
        <v>241</v>
      </c>
      <c r="G23" s="496">
        <f t="shared" si="0"/>
        <v>227</v>
      </c>
      <c r="H23" s="502"/>
    </row>
    <row r="24" spans="1:8" ht="31.5">
      <c r="A24" s="298">
        <v>16</v>
      </c>
      <c r="B24" s="379" t="s">
        <v>902</v>
      </c>
      <c r="C24" s="497">
        <f>'AT-3'!G24</f>
        <v>392</v>
      </c>
      <c r="D24" s="495">
        <v>392</v>
      </c>
      <c r="E24" s="498">
        <v>30</v>
      </c>
      <c r="F24" s="204">
        <v>198</v>
      </c>
      <c r="G24" s="496">
        <f t="shared" si="0"/>
        <v>164</v>
      </c>
      <c r="H24" s="502" t="s">
        <v>1027</v>
      </c>
    </row>
    <row r="25" spans="1:8" ht="31.5">
      <c r="A25" s="298">
        <v>17</v>
      </c>
      <c r="B25" s="379" t="s">
        <v>903</v>
      </c>
      <c r="C25" s="497">
        <f>'AT-3'!G25</f>
        <v>1658</v>
      </c>
      <c r="D25" s="495">
        <v>1658</v>
      </c>
      <c r="E25" s="498">
        <v>393</v>
      </c>
      <c r="F25" s="204">
        <v>315</v>
      </c>
      <c r="G25" s="496">
        <f t="shared" si="0"/>
        <v>950</v>
      </c>
      <c r="H25" s="502" t="s">
        <v>1021</v>
      </c>
    </row>
    <row r="26" spans="1:8" ht="15.75">
      <c r="A26" s="298">
        <v>18</v>
      </c>
      <c r="B26" s="379" t="s">
        <v>904</v>
      </c>
      <c r="C26" s="497">
        <f>'AT-3'!G26</f>
        <v>1224</v>
      </c>
      <c r="D26" s="495">
        <v>1224</v>
      </c>
      <c r="E26" s="498">
        <v>600</v>
      </c>
      <c r="F26" s="204">
        <v>385</v>
      </c>
      <c r="G26" s="496">
        <f t="shared" si="0"/>
        <v>239</v>
      </c>
      <c r="H26" s="502"/>
    </row>
    <row r="27" spans="1:8" ht="36.75" customHeight="1">
      <c r="A27" s="298">
        <v>19</v>
      </c>
      <c r="B27" s="379" t="s">
        <v>905</v>
      </c>
      <c r="C27" s="497">
        <f>'AT-3'!G27</f>
        <v>1834</v>
      </c>
      <c r="D27" s="495">
        <v>1834</v>
      </c>
      <c r="E27" s="498">
        <v>319</v>
      </c>
      <c r="F27" s="204">
        <v>550</v>
      </c>
      <c r="G27" s="496">
        <f t="shared" si="0"/>
        <v>965</v>
      </c>
      <c r="H27" s="502" t="s">
        <v>1018</v>
      </c>
    </row>
    <row r="28" spans="1:8" ht="15.75">
      <c r="A28" s="298">
        <v>20</v>
      </c>
      <c r="B28" s="379" t="s">
        <v>906</v>
      </c>
      <c r="C28" s="497">
        <f>'AT-3'!G28</f>
        <v>1292</v>
      </c>
      <c r="D28" s="495">
        <v>1292</v>
      </c>
      <c r="E28" s="498">
        <v>278</v>
      </c>
      <c r="F28" s="204">
        <v>241</v>
      </c>
      <c r="G28" s="496">
        <f t="shared" si="0"/>
        <v>773</v>
      </c>
      <c r="H28" s="502"/>
    </row>
    <row r="29" spans="1:8" ht="15.75">
      <c r="A29" s="298">
        <v>21</v>
      </c>
      <c r="B29" s="379" t="s">
        <v>907</v>
      </c>
      <c r="C29" s="497">
        <f>'AT-3'!G29</f>
        <v>1603</v>
      </c>
      <c r="D29" s="495">
        <v>1603</v>
      </c>
      <c r="E29" s="498">
        <v>185</v>
      </c>
      <c r="F29" s="204">
        <v>250</v>
      </c>
      <c r="G29" s="496">
        <f t="shared" si="0"/>
        <v>1168</v>
      </c>
      <c r="H29" s="502" t="s">
        <v>1038</v>
      </c>
    </row>
    <row r="30" spans="1:8" ht="15.75">
      <c r="A30" s="298">
        <v>22</v>
      </c>
      <c r="B30" s="379" t="s">
        <v>908</v>
      </c>
      <c r="C30" s="497">
        <f>'AT-3'!G30</f>
        <v>712</v>
      </c>
      <c r="D30" s="495">
        <v>712</v>
      </c>
      <c r="E30" s="498">
        <v>56</v>
      </c>
      <c r="F30" s="204">
        <v>391</v>
      </c>
      <c r="G30" s="496">
        <f t="shared" si="0"/>
        <v>265</v>
      </c>
      <c r="H30" s="502"/>
    </row>
    <row r="31" spans="1:8" ht="15.75">
      <c r="A31" s="298">
        <v>23</v>
      </c>
      <c r="B31" s="379" t="s">
        <v>909</v>
      </c>
      <c r="C31" s="497">
        <f>'AT-3'!G31</f>
        <v>1574</v>
      </c>
      <c r="D31" s="495">
        <v>1574</v>
      </c>
      <c r="E31" s="498">
        <v>41</v>
      </c>
      <c r="F31" s="204">
        <v>241</v>
      </c>
      <c r="G31" s="496">
        <f t="shared" si="0"/>
        <v>1292</v>
      </c>
      <c r="H31" s="502"/>
    </row>
    <row r="32" spans="1:8" ht="15.75">
      <c r="A32" s="298">
        <v>24</v>
      </c>
      <c r="B32" s="379" t="s">
        <v>910</v>
      </c>
      <c r="C32" s="497">
        <f>'AT-3'!G32</f>
        <v>1518</v>
      </c>
      <c r="D32" s="495">
        <v>1518</v>
      </c>
      <c r="E32" s="498">
        <v>45</v>
      </c>
      <c r="F32" s="204">
        <v>260</v>
      </c>
      <c r="G32" s="496">
        <f t="shared" si="0"/>
        <v>1213</v>
      </c>
      <c r="H32" s="502"/>
    </row>
    <row r="33" spans="1:10" ht="15.75">
      <c r="A33" s="298">
        <v>25</v>
      </c>
      <c r="B33" s="379" t="s">
        <v>911</v>
      </c>
      <c r="C33" s="497">
        <f>'AT-3'!G33</f>
        <v>984</v>
      </c>
      <c r="D33" s="495">
        <v>984</v>
      </c>
      <c r="E33" s="498">
        <v>35</v>
      </c>
      <c r="F33" s="204">
        <v>111</v>
      </c>
      <c r="G33" s="496">
        <f t="shared" si="0"/>
        <v>838</v>
      </c>
      <c r="H33" s="502"/>
    </row>
    <row r="34" spans="1:10" ht="15.75">
      <c r="A34" s="298">
        <v>26</v>
      </c>
      <c r="B34" s="379" t="s">
        <v>912</v>
      </c>
      <c r="C34" s="497">
        <f>'AT-3'!G34</f>
        <v>2068</v>
      </c>
      <c r="D34" s="495">
        <v>2068</v>
      </c>
      <c r="E34" s="498">
        <v>65</v>
      </c>
      <c r="F34" s="204">
        <v>167</v>
      </c>
      <c r="G34" s="496">
        <f t="shared" si="0"/>
        <v>1836</v>
      </c>
      <c r="H34" s="502"/>
    </row>
    <row r="35" spans="1:10" ht="15.75">
      <c r="A35" s="298">
        <v>27</v>
      </c>
      <c r="B35" s="379" t="s">
        <v>913</v>
      </c>
      <c r="C35" s="497">
        <f>'AT-3'!G35</f>
        <v>1352</v>
      </c>
      <c r="D35" s="495">
        <v>1352</v>
      </c>
      <c r="E35" s="498">
        <v>75</v>
      </c>
      <c r="F35" s="204">
        <v>151</v>
      </c>
      <c r="G35" s="496">
        <f t="shared" si="0"/>
        <v>1126</v>
      </c>
      <c r="H35" s="502"/>
    </row>
    <row r="36" spans="1:10" ht="63">
      <c r="A36" s="298">
        <v>28</v>
      </c>
      <c r="B36" s="379" t="s">
        <v>914</v>
      </c>
      <c r="C36" s="497">
        <f>'AT-3'!G36</f>
        <v>2007</v>
      </c>
      <c r="D36" s="495">
        <v>2007</v>
      </c>
      <c r="E36" s="498">
        <v>50</v>
      </c>
      <c r="F36" s="204">
        <v>411</v>
      </c>
      <c r="G36" s="496">
        <f t="shared" si="0"/>
        <v>1546</v>
      </c>
      <c r="H36" s="502" t="s">
        <v>1049</v>
      </c>
    </row>
    <row r="37" spans="1:10" ht="15.75">
      <c r="A37" s="298">
        <v>29</v>
      </c>
      <c r="B37" s="379" t="s">
        <v>915</v>
      </c>
      <c r="C37" s="497">
        <f>'AT-3'!G37</f>
        <v>1497</v>
      </c>
      <c r="D37" s="495">
        <v>1497</v>
      </c>
      <c r="E37" s="498">
        <v>369</v>
      </c>
      <c r="F37" s="204">
        <v>231</v>
      </c>
      <c r="G37" s="496">
        <f t="shared" si="0"/>
        <v>897</v>
      </c>
      <c r="H37" s="502" t="s">
        <v>1038</v>
      </c>
    </row>
    <row r="38" spans="1:10" ht="15.75">
      <c r="A38" s="298">
        <v>30</v>
      </c>
      <c r="B38" s="379" t="s">
        <v>916</v>
      </c>
      <c r="C38" s="497">
        <f>'AT-3'!G38</f>
        <v>2402</v>
      </c>
      <c r="D38" s="495">
        <v>2402</v>
      </c>
      <c r="E38" s="498">
        <v>172</v>
      </c>
      <c r="F38" s="204">
        <v>109</v>
      </c>
      <c r="G38" s="496">
        <f t="shared" si="0"/>
        <v>2121</v>
      </c>
      <c r="H38" s="502"/>
    </row>
    <row r="39" spans="1:10" ht="15.75">
      <c r="A39" s="298">
        <v>31</v>
      </c>
      <c r="B39" s="379" t="s">
        <v>917</v>
      </c>
      <c r="C39" s="497">
        <f>'AT-3'!G39</f>
        <v>2423</v>
      </c>
      <c r="D39" s="495">
        <v>2423</v>
      </c>
      <c r="E39" s="498">
        <v>202</v>
      </c>
      <c r="F39" s="204">
        <v>426</v>
      </c>
      <c r="G39" s="496">
        <f t="shared" si="0"/>
        <v>1795</v>
      </c>
      <c r="H39" s="502"/>
    </row>
    <row r="40" spans="1:10" ht="15">
      <c r="A40" s="298">
        <v>32</v>
      </c>
      <c r="B40" s="379" t="s">
        <v>918</v>
      </c>
      <c r="C40" s="497">
        <f>'AT-3'!G40</f>
        <v>1479</v>
      </c>
      <c r="D40" s="495">
        <v>1479</v>
      </c>
      <c r="E40" s="498">
        <v>58</v>
      </c>
      <c r="F40" s="204">
        <v>251</v>
      </c>
      <c r="G40" s="496">
        <f t="shared" si="0"/>
        <v>1170</v>
      </c>
      <c r="H40" s="483" t="s">
        <v>1007</v>
      </c>
    </row>
    <row r="41" spans="1:10" ht="15">
      <c r="A41" s="28"/>
      <c r="B41" s="380" t="s">
        <v>86</v>
      </c>
      <c r="C41" s="497">
        <f>'AT-3'!G41</f>
        <v>43246</v>
      </c>
      <c r="D41" s="495">
        <v>43246</v>
      </c>
      <c r="E41" s="498">
        <v>6099</v>
      </c>
      <c r="F41" s="9">
        <f>SUM(F9:F40)</f>
        <v>10024</v>
      </c>
      <c r="G41" s="496">
        <f t="shared" si="0"/>
        <v>27123</v>
      </c>
      <c r="H41" s="9"/>
    </row>
    <row r="42" spans="1:10">
      <c r="A42" s="205"/>
    </row>
    <row r="45" spans="1:10" ht="15" customHeight="1">
      <c r="A45" s="314"/>
      <c r="B45" s="314"/>
      <c r="C45" s="138"/>
      <c r="D45" s="138"/>
      <c r="E45" s="138"/>
      <c r="F45" s="138"/>
      <c r="G45" s="272"/>
      <c r="H45" s="138"/>
      <c r="I45" s="138"/>
      <c r="J45" s="138"/>
    </row>
    <row r="46" spans="1:10" ht="15" customHeight="1">
      <c r="A46" s="314"/>
      <c r="B46" s="314"/>
      <c r="C46" s="14"/>
      <c r="D46" s="14"/>
      <c r="E46" s="14"/>
      <c r="F46" s="623" t="s">
        <v>1079</v>
      </c>
      <c r="G46" s="623"/>
      <c r="H46" s="623"/>
      <c r="I46" s="623"/>
      <c r="J46" s="623"/>
    </row>
    <row r="47" spans="1:10" ht="15" customHeight="1">
      <c r="A47" s="314"/>
      <c r="B47" s="314"/>
      <c r="C47" s="578"/>
      <c r="D47" s="578"/>
      <c r="E47" s="578"/>
      <c r="F47" s="675" t="s">
        <v>1058</v>
      </c>
      <c r="G47" s="675"/>
      <c r="H47" s="675"/>
      <c r="I47" s="675"/>
      <c r="J47" s="675"/>
    </row>
    <row r="48" spans="1:10">
      <c r="A48" s="314" t="s">
        <v>12</v>
      </c>
      <c r="C48" s="435"/>
      <c r="D48" s="435"/>
      <c r="E48" s="435"/>
      <c r="F48" s="435"/>
      <c r="G48" s="435"/>
      <c r="H48" s="435"/>
      <c r="I48" s="578"/>
      <c r="J48" s="578"/>
    </row>
    <row r="49" spans="1:13" ht="15" customHeight="1">
      <c r="A49" s="314"/>
      <c r="B49" s="314"/>
      <c r="C49" s="624" t="s">
        <v>1081</v>
      </c>
      <c r="D49" s="624"/>
      <c r="E49" s="435"/>
      <c r="F49" s="435"/>
      <c r="G49" s="435"/>
      <c r="H49" s="435"/>
      <c r="I49" s="435"/>
      <c r="J49" s="435"/>
      <c r="K49" s="314"/>
      <c r="L49" s="314"/>
      <c r="M49" s="314"/>
    </row>
    <row r="50" spans="1:13">
      <c r="C50" s="14"/>
      <c r="D50" s="14"/>
      <c r="E50" s="34"/>
      <c r="F50" s="623" t="s">
        <v>1080</v>
      </c>
      <c r="G50" s="623"/>
      <c r="H50" s="623"/>
      <c r="I50" s="623"/>
      <c r="J50" s="623"/>
    </row>
  </sheetData>
  <mergeCells count="8">
    <mergeCell ref="F46:J46"/>
    <mergeCell ref="F47:J47"/>
    <mergeCell ref="C49:D49"/>
    <mergeCell ref="F50:J50"/>
    <mergeCell ref="A1:F1"/>
    <mergeCell ref="A2:G2"/>
    <mergeCell ref="A4:G4"/>
    <mergeCell ref="F6:H6"/>
  </mergeCells>
  <printOptions horizontalCentered="1"/>
  <pageMargins left="0.70866141732283472" right="0.70866141732283472" top="0.23622047244094491" bottom="0" header="0.31496062992125984" footer="0.31496062992125984"/>
  <pageSetup paperSize="9" scale="57" orientation="landscape" r:id="rId1"/>
</worksheet>
</file>

<file path=xl/worksheets/sheet35.xml><?xml version="1.0" encoding="utf-8"?>
<worksheet xmlns="http://schemas.openxmlformats.org/spreadsheetml/2006/main" xmlns:r="http://schemas.openxmlformats.org/officeDocument/2006/relationships">
  <sheetPr>
    <pageSetUpPr fitToPage="1"/>
  </sheetPr>
  <dimension ref="A1:M49"/>
  <sheetViews>
    <sheetView view="pageBreakPreview" zoomScaleSheetLayoutView="100" workbookViewId="0">
      <selection sqref="A1:F1"/>
    </sheetView>
  </sheetViews>
  <sheetFormatPr defaultRowHeight="12.75"/>
  <cols>
    <col min="1" max="1" width="8.28515625" customWidth="1"/>
    <col min="2" max="2" width="15.5703125" customWidth="1"/>
    <col min="3" max="3" width="16.42578125" customWidth="1"/>
    <col min="4" max="4" width="21" customWidth="1"/>
    <col min="5" max="5" width="15.42578125" customWidth="1"/>
    <col min="6" max="6" width="14.7109375" style="487" customWidth="1"/>
    <col min="7" max="7" width="18.85546875" style="487" customWidth="1"/>
    <col min="8" max="8" width="17.42578125" style="487" customWidth="1"/>
  </cols>
  <sheetData>
    <row r="1" spans="1:8" ht="18">
      <c r="A1" s="746" t="s">
        <v>0</v>
      </c>
      <c r="B1" s="746"/>
      <c r="C1" s="746"/>
      <c r="D1" s="746"/>
      <c r="E1" s="746"/>
      <c r="F1" s="746"/>
      <c r="H1" s="503" t="s">
        <v>710</v>
      </c>
    </row>
    <row r="2" spans="1:8" ht="21">
      <c r="A2" s="745" t="s">
        <v>734</v>
      </c>
      <c r="B2" s="745"/>
      <c r="C2" s="745"/>
      <c r="D2" s="745"/>
      <c r="E2" s="745"/>
      <c r="F2" s="745"/>
      <c r="G2" s="745"/>
    </row>
    <row r="3" spans="1:8" ht="15">
      <c r="A3" s="200"/>
      <c r="B3" s="200"/>
    </row>
    <row r="4" spans="1:8" ht="18" customHeight="1">
      <c r="A4" s="747" t="s">
        <v>711</v>
      </c>
      <c r="B4" s="747"/>
      <c r="C4" s="747"/>
      <c r="D4" s="747"/>
      <c r="E4" s="747"/>
      <c r="F4" s="747"/>
      <c r="G4" s="747"/>
    </row>
    <row r="5" spans="1:8" ht="15">
      <c r="A5" s="201" t="s">
        <v>919</v>
      </c>
      <c r="B5" s="201"/>
    </row>
    <row r="6" spans="1:8" ht="15">
      <c r="A6" s="201"/>
      <c r="B6" s="201"/>
      <c r="F6" s="739" t="s">
        <v>1070</v>
      </c>
      <c r="G6" s="739"/>
      <c r="H6" s="739"/>
    </row>
    <row r="7" spans="1:8" ht="47.25" customHeight="1">
      <c r="A7" s="308" t="s">
        <v>2</v>
      </c>
      <c r="B7" s="308" t="s">
        <v>3</v>
      </c>
      <c r="C7" s="313" t="s">
        <v>712</v>
      </c>
      <c r="D7" s="313" t="s">
        <v>713</v>
      </c>
      <c r="E7" s="313" t="s">
        <v>714</v>
      </c>
      <c r="F7" s="313" t="s">
        <v>715</v>
      </c>
      <c r="G7" s="345" t="s">
        <v>716</v>
      </c>
      <c r="H7" s="294" t="s">
        <v>717</v>
      </c>
    </row>
    <row r="8" spans="1:8" s="198" customFormat="1" ht="15">
      <c r="A8" s="203" t="s">
        <v>252</v>
      </c>
      <c r="B8" s="203" t="s">
        <v>253</v>
      </c>
      <c r="C8" s="203" t="s">
        <v>254</v>
      </c>
      <c r="D8" s="203" t="s">
        <v>255</v>
      </c>
      <c r="E8" s="203" t="s">
        <v>256</v>
      </c>
      <c r="F8" s="203" t="s">
        <v>257</v>
      </c>
      <c r="G8" s="346" t="s">
        <v>258</v>
      </c>
      <c r="H8" s="504">
        <v>8</v>
      </c>
    </row>
    <row r="9" spans="1:8" s="198" customFormat="1" ht="45">
      <c r="A9" s="298">
        <v>1</v>
      </c>
      <c r="B9" s="379" t="s">
        <v>887</v>
      </c>
      <c r="C9" s="557">
        <v>680</v>
      </c>
      <c r="D9" s="557">
        <v>680</v>
      </c>
      <c r="E9" s="497">
        <v>35</v>
      </c>
      <c r="F9" s="529" t="s">
        <v>1053</v>
      </c>
      <c r="G9" s="530" t="s">
        <v>1054</v>
      </c>
      <c r="H9" s="531" t="s">
        <v>1055</v>
      </c>
    </row>
    <row r="10" spans="1:8" s="198" customFormat="1" ht="30">
      <c r="A10" s="298">
        <v>2</v>
      </c>
      <c r="B10" s="379" t="s">
        <v>888</v>
      </c>
      <c r="C10" s="557">
        <v>968</v>
      </c>
      <c r="D10" s="557">
        <v>637</v>
      </c>
      <c r="E10" s="497">
        <v>20</v>
      </c>
      <c r="F10" s="529" t="s">
        <v>1022</v>
      </c>
      <c r="G10" s="532">
        <v>0</v>
      </c>
      <c r="H10" s="531" t="s">
        <v>1042</v>
      </c>
    </row>
    <row r="11" spans="1:8" s="198" customFormat="1" ht="15">
      <c r="A11" s="298">
        <v>3</v>
      </c>
      <c r="B11" s="379" t="s">
        <v>889</v>
      </c>
      <c r="C11" s="557">
        <v>2112</v>
      </c>
      <c r="D11" s="557">
        <v>1491</v>
      </c>
      <c r="E11" s="497">
        <v>0</v>
      </c>
      <c r="F11" s="497">
        <v>0</v>
      </c>
      <c r="G11" s="532">
        <v>0</v>
      </c>
      <c r="H11" s="531">
        <v>0</v>
      </c>
    </row>
    <row r="12" spans="1:8" s="198" customFormat="1" ht="15">
      <c r="A12" s="298">
        <v>4</v>
      </c>
      <c r="B12" s="379" t="s">
        <v>890</v>
      </c>
      <c r="C12" s="557">
        <v>2538</v>
      </c>
      <c r="D12" s="557">
        <v>1280</v>
      </c>
      <c r="E12" s="497">
        <v>5</v>
      </c>
      <c r="F12" s="529" t="s">
        <v>1022</v>
      </c>
      <c r="G12" s="532">
        <v>0</v>
      </c>
      <c r="H12" s="531">
        <v>0</v>
      </c>
    </row>
    <row r="13" spans="1:8" s="198" customFormat="1" ht="15">
      <c r="A13" s="298">
        <v>5</v>
      </c>
      <c r="B13" s="379" t="s">
        <v>891</v>
      </c>
      <c r="C13" s="557">
        <v>2250</v>
      </c>
      <c r="D13" s="557">
        <v>1495</v>
      </c>
      <c r="E13" s="497">
        <v>0</v>
      </c>
      <c r="F13" s="497">
        <v>0</v>
      </c>
      <c r="G13" s="532">
        <v>0</v>
      </c>
      <c r="H13" s="531">
        <v>0</v>
      </c>
    </row>
    <row r="14" spans="1:8" s="198" customFormat="1" ht="75">
      <c r="A14" s="298">
        <v>6</v>
      </c>
      <c r="B14" s="379" t="s">
        <v>892</v>
      </c>
      <c r="C14" s="557">
        <v>2448</v>
      </c>
      <c r="D14" s="557">
        <v>2220</v>
      </c>
      <c r="E14" s="497">
        <v>0</v>
      </c>
      <c r="F14" s="529" t="s">
        <v>1014</v>
      </c>
      <c r="G14" s="530" t="s">
        <v>1015</v>
      </c>
      <c r="H14" s="531" t="s">
        <v>1042</v>
      </c>
    </row>
    <row r="15" spans="1:8" s="198" customFormat="1" ht="15">
      <c r="A15" s="298">
        <v>7</v>
      </c>
      <c r="B15" s="379" t="s">
        <v>893</v>
      </c>
      <c r="C15" s="557">
        <v>1891</v>
      </c>
      <c r="D15" s="557">
        <v>1647</v>
      </c>
      <c r="E15" s="497">
        <v>0</v>
      </c>
      <c r="F15" s="497">
        <v>0</v>
      </c>
      <c r="G15" s="532">
        <v>0</v>
      </c>
      <c r="H15" s="531">
        <v>0</v>
      </c>
    </row>
    <row r="16" spans="1:8" s="198" customFormat="1" ht="75">
      <c r="A16" s="298">
        <v>8</v>
      </c>
      <c r="B16" s="379" t="s">
        <v>894</v>
      </c>
      <c r="C16" s="557">
        <v>2597</v>
      </c>
      <c r="D16" s="557">
        <v>1845</v>
      </c>
      <c r="E16" s="497">
        <v>0</v>
      </c>
      <c r="F16" s="529" t="s">
        <v>1014</v>
      </c>
      <c r="G16" s="530" t="s">
        <v>1015</v>
      </c>
      <c r="H16" s="531" t="s">
        <v>1016</v>
      </c>
    </row>
    <row r="17" spans="1:8" ht="15">
      <c r="A17" s="298">
        <v>9</v>
      </c>
      <c r="B17" s="379" t="s">
        <v>895</v>
      </c>
      <c r="C17" s="557">
        <v>1046</v>
      </c>
      <c r="D17" s="557">
        <v>860</v>
      </c>
      <c r="E17" s="204">
        <v>0</v>
      </c>
      <c r="F17" s="511">
        <v>0</v>
      </c>
      <c r="G17" s="499">
        <v>0</v>
      </c>
      <c r="H17" s="460">
        <v>0</v>
      </c>
    </row>
    <row r="18" spans="1:8" ht="15">
      <c r="A18" s="298">
        <v>10</v>
      </c>
      <c r="B18" s="379" t="s">
        <v>896</v>
      </c>
      <c r="C18" s="557">
        <v>1182</v>
      </c>
      <c r="D18" s="557">
        <v>1182</v>
      </c>
      <c r="E18" s="204">
        <v>0</v>
      </c>
      <c r="F18" s="511">
        <v>0</v>
      </c>
      <c r="G18" s="487">
        <v>0</v>
      </c>
      <c r="H18" s="460">
        <v>0</v>
      </c>
    </row>
    <row r="19" spans="1:8" ht="15">
      <c r="A19" s="298">
        <v>11</v>
      </c>
      <c r="B19" s="379" t="s">
        <v>897</v>
      </c>
      <c r="C19" s="557">
        <v>2337</v>
      </c>
      <c r="D19" s="557">
        <v>2032</v>
      </c>
      <c r="E19" s="204">
        <v>0</v>
      </c>
      <c r="F19" s="511">
        <v>0</v>
      </c>
      <c r="G19" s="499">
        <v>0</v>
      </c>
      <c r="H19" s="460">
        <v>0</v>
      </c>
    </row>
    <row r="20" spans="1:8" ht="15">
      <c r="A20" s="298">
        <v>12</v>
      </c>
      <c r="B20" s="379" t="s">
        <v>898</v>
      </c>
      <c r="C20" s="557">
        <v>2069</v>
      </c>
      <c r="D20" s="557">
        <v>1996</v>
      </c>
      <c r="E20" s="204">
        <v>0</v>
      </c>
      <c r="F20" s="511">
        <v>0</v>
      </c>
      <c r="G20" s="499">
        <v>0</v>
      </c>
      <c r="H20" s="460">
        <v>0</v>
      </c>
    </row>
    <row r="21" spans="1:8" ht="15">
      <c r="A21" s="298">
        <v>13</v>
      </c>
      <c r="B21" s="379" t="s">
        <v>899</v>
      </c>
      <c r="C21" s="557">
        <v>2072</v>
      </c>
      <c r="D21" s="557">
        <v>1242</v>
      </c>
      <c r="E21" s="204">
        <v>5</v>
      </c>
      <c r="F21" s="507" t="s">
        <v>1022</v>
      </c>
      <c r="G21" s="499">
        <v>0</v>
      </c>
      <c r="H21" s="460">
        <v>0</v>
      </c>
    </row>
    <row r="22" spans="1:8" ht="15">
      <c r="A22" s="298">
        <v>14</v>
      </c>
      <c r="B22" s="379" t="s">
        <v>900</v>
      </c>
      <c r="C22" s="557">
        <v>1148</v>
      </c>
      <c r="D22" s="557">
        <v>724</v>
      </c>
      <c r="E22" s="204">
        <v>0</v>
      </c>
      <c r="F22" s="511">
        <v>0</v>
      </c>
      <c r="G22" s="499">
        <v>0</v>
      </c>
      <c r="H22" s="460">
        <v>0</v>
      </c>
    </row>
    <row r="23" spans="1:8" ht="15">
      <c r="A23" s="298">
        <v>15</v>
      </c>
      <c r="B23" s="379" t="s">
        <v>901</v>
      </c>
      <c r="C23" s="557">
        <v>659</v>
      </c>
      <c r="D23" s="557">
        <v>197</v>
      </c>
      <c r="E23" s="204">
        <v>0</v>
      </c>
      <c r="F23" s="511">
        <v>0</v>
      </c>
      <c r="G23" s="499">
        <v>0</v>
      </c>
      <c r="H23" s="460">
        <v>0</v>
      </c>
    </row>
    <row r="24" spans="1:8" ht="15">
      <c r="A24" s="298">
        <v>16</v>
      </c>
      <c r="B24" s="379" t="s">
        <v>902</v>
      </c>
      <c r="C24" s="557">
        <v>700</v>
      </c>
      <c r="D24" s="557">
        <v>429</v>
      </c>
      <c r="E24" s="204"/>
      <c r="F24" s="511"/>
      <c r="G24" s="499"/>
      <c r="H24" s="460"/>
    </row>
    <row r="25" spans="1:8" ht="39">
      <c r="A25" s="298">
        <v>17</v>
      </c>
      <c r="B25" s="379" t="s">
        <v>903</v>
      </c>
      <c r="C25" s="557">
        <v>2223</v>
      </c>
      <c r="D25" s="557">
        <v>1850</v>
      </c>
      <c r="E25" s="204">
        <v>65</v>
      </c>
      <c r="F25" s="507" t="s">
        <v>1014</v>
      </c>
      <c r="G25" s="500" t="s">
        <v>1034</v>
      </c>
      <c r="H25" s="460"/>
    </row>
    <row r="26" spans="1:8" ht="77.25">
      <c r="A26" s="298">
        <v>18</v>
      </c>
      <c r="B26" s="379" t="s">
        <v>904</v>
      </c>
      <c r="C26" s="557">
        <v>1679</v>
      </c>
      <c r="D26" s="557">
        <v>1375</v>
      </c>
      <c r="E26" s="204">
        <v>25</v>
      </c>
      <c r="F26" s="507" t="s">
        <v>1029</v>
      </c>
      <c r="G26" s="533" t="s">
        <v>1031</v>
      </c>
      <c r="H26" s="508" t="s">
        <v>1032</v>
      </c>
    </row>
    <row r="27" spans="1:8" ht="15">
      <c r="A27" s="298">
        <v>19</v>
      </c>
      <c r="B27" s="379" t="s">
        <v>905</v>
      </c>
      <c r="C27" s="557">
        <v>2383</v>
      </c>
      <c r="D27" s="557">
        <v>1817</v>
      </c>
      <c r="E27" s="204">
        <v>0</v>
      </c>
      <c r="F27" s="511">
        <v>0</v>
      </c>
      <c r="G27" s="534">
        <v>0</v>
      </c>
      <c r="H27" s="535">
        <v>0</v>
      </c>
    </row>
    <row r="28" spans="1:8" ht="15">
      <c r="A28" s="298">
        <v>20</v>
      </c>
      <c r="B28" s="379" t="s">
        <v>906</v>
      </c>
      <c r="C28" s="557">
        <v>1522</v>
      </c>
      <c r="D28" s="557">
        <v>1378</v>
      </c>
      <c r="E28" s="204"/>
      <c r="F28" s="511"/>
      <c r="G28" s="534"/>
      <c r="H28" s="535"/>
    </row>
    <row r="29" spans="1:8" ht="51.75">
      <c r="A29" s="298">
        <v>21</v>
      </c>
      <c r="B29" s="379" t="s">
        <v>907</v>
      </c>
      <c r="C29" s="557">
        <v>2614</v>
      </c>
      <c r="D29" s="557">
        <v>2307</v>
      </c>
      <c r="E29" s="204">
        <v>17</v>
      </c>
      <c r="F29" s="507" t="s">
        <v>1014</v>
      </c>
      <c r="G29" s="534">
        <v>17</v>
      </c>
      <c r="H29" s="508" t="s">
        <v>1047</v>
      </c>
    </row>
    <row r="30" spans="1:8" ht="15">
      <c r="A30" s="298">
        <v>22</v>
      </c>
      <c r="B30" s="379" t="s">
        <v>908</v>
      </c>
      <c r="C30" s="557">
        <v>1137</v>
      </c>
      <c r="D30" s="557">
        <v>1046</v>
      </c>
      <c r="E30" s="204">
        <v>0</v>
      </c>
      <c r="F30" s="511">
        <v>0</v>
      </c>
      <c r="G30" s="534">
        <v>0</v>
      </c>
      <c r="H30" s="535">
        <v>0</v>
      </c>
    </row>
    <row r="31" spans="1:8" ht="26.25">
      <c r="A31" s="298">
        <v>23</v>
      </c>
      <c r="B31" s="379" t="s">
        <v>909</v>
      </c>
      <c r="C31" s="557">
        <v>3284</v>
      </c>
      <c r="D31" s="557">
        <v>2892</v>
      </c>
      <c r="E31" s="204">
        <v>0</v>
      </c>
      <c r="F31" s="507" t="s">
        <v>1029</v>
      </c>
      <c r="G31" s="534">
        <v>0</v>
      </c>
      <c r="H31" s="508" t="s">
        <v>1033</v>
      </c>
    </row>
    <row r="32" spans="1:8" ht="15">
      <c r="A32" s="298">
        <v>24</v>
      </c>
      <c r="B32" s="379" t="s">
        <v>910</v>
      </c>
      <c r="C32" s="557">
        <v>2467</v>
      </c>
      <c r="D32" s="557">
        <v>1715</v>
      </c>
      <c r="E32" s="204">
        <v>0</v>
      </c>
      <c r="F32" s="511">
        <v>0</v>
      </c>
      <c r="G32" s="534">
        <v>0</v>
      </c>
      <c r="H32" s="535">
        <v>0</v>
      </c>
    </row>
    <row r="33" spans="1:10" ht="15">
      <c r="A33" s="298">
        <v>25</v>
      </c>
      <c r="B33" s="379" t="s">
        <v>911</v>
      </c>
      <c r="C33" s="557">
        <v>2947</v>
      </c>
      <c r="D33" s="557">
        <v>2387</v>
      </c>
      <c r="E33" s="204">
        <v>0</v>
      </c>
      <c r="F33" s="511">
        <v>0</v>
      </c>
      <c r="G33" s="534">
        <v>0</v>
      </c>
      <c r="H33" s="535">
        <v>0</v>
      </c>
    </row>
    <row r="34" spans="1:10" ht="15">
      <c r="A34" s="298">
        <v>26</v>
      </c>
      <c r="B34" s="379" t="s">
        <v>912</v>
      </c>
      <c r="C34" s="557">
        <v>1501</v>
      </c>
      <c r="D34" s="557">
        <v>1128</v>
      </c>
      <c r="E34" s="204">
        <v>0</v>
      </c>
      <c r="F34" s="511">
        <v>0</v>
      </c>
      <c r="G34" s="534">
        <v>0</v>
      </c>
      <c r="H34" s="535">
        <v>0</v>
      </c>
    </row>
    <row r="35" spans="1:10" ht="15">
      <c r="A35" s="298">
        <v>27</v>
      </c>
      <c r="B35" s="379" t="s">
        <v>913</v>
      </c>
      <c r="C35" s="557">
        <v>2384</v>
      </c>
      <c r="D35" s="557">
        <v>1495</v>
      </c>
      <c r="E35" s="204">
        <v>16</v>
      </c>
      <c r="F35" s="507" t="s">
        <v>1017</v>
      </c>
      <c r="G35" s="534">
        <v>0</v>
      </c>
      <c r="H35" s="535">
        <v>0</v>
      </c>
    </row>
    <row r="36" spans="1:10" ht="39">
      <c r="A36" s="298">
        <v>28</v>
      </c>
      <c r="B36" s="379" t="s">
        <v>914</v>
      </c>
      <c r="C36" s="557">
        <v>2576</v>
      </c>
      <c r="D36" s="557">
        <v>1843</v>
      </c>
      <c r="E36" s="204">
        <v>5</v>
      </c>
      <c r="F36" s="507" t="s">
        <v>1050</v>
      </c>
      <c r="G36" s="533" t="s">
        <v>1051</v>
      </c>
      <c r="H36" s="508" t="s">
        <v>1052</v>
      </c>
    </row>
    <row r="37" spans="1:10" ht="26.25">
      <c r="A37" s="298">
        <v>29</v>
      </c>
      <c r="B37" s="379" t="s">
        <v>915</v>
      </c>
      <c r="C37" s="557">
        <v>1751</v>
      </c>
      <c r="D37" s="557">
        <v>1751</v>
      </c>
      <c r="E37" s="204">
        <v>5</v>
      </c>
      <c r="F37" s="507" t="s">
        <v>1014</v>
      </c>
      <c r="G37" s="533" t="s">
        <v>1039</v>
      </c>
      <c r="H37" s="508" t="s">
        <v>1040</v>
      </c>
    </row>
    <row r="38" spans="1:10" ht="39">
      <c r="A38" s="298">
        <v>30</v>
      </c>
      <c r="B38" s="379" t="s">
        <v>916</v>
      </c>
      <c r="C38" s="557">
        <v>3781</v>
      </c>
      <c r="D38" s="557">
        <v>2416</v>
      </c>
      <c r="E38" s="559" t="s">
        <v>1025</v>
      </c>
      <c r="F38" s="507" t="s">
        <v>1026</v>
      </c>
      <c r="G38" s="534">
        <v>0</v>
      </c>
      <c r="H38" s="508" t="s">
        <v>1016</v>
      </c>
    </row>
    <row r="39" spans="1:10" ht="39">
      <c r="A39" s="298">
        <v>31</v>
      </c>
      <c r="B39" s="379" t="s">
        <v>917</v>
      </c>
      <c r="C39" s="557">
        <v>3828</v>
      </c>
      <c r="D39" s="557">
        <v>2424</v>
      </c>
      <c r="E39" s="204">
        <v>6</v>
      </c>
      <c r="F39" s="507" t="s">
        <v>1008</v>
      </c>
      <c r="G39" s="533" t="s">
        <v>1009</v>
      </c>
      <c r="H39" s="508" t="s">
        <v>1010</v>
      </c>
    </row>
    <row r="40" spans="1:10" ht="77.25">
      <c r="A40" s="298">
        <v>32</v>
      </c>
      <c r="B40" s="379" t="s">
        <v>918</v>
      </c>
      <c r="C40" s="557">
        <v>2234</v>
      </c>
      <c r="D40" s="557">
        <v>2234</v>
      </c>
      <c r="E40" s="204">
        <v>20</v>
      </c>
      <c r="F40" s="507" t="s">
        <v>1014</v>
      </c>
      <c r="G40" s="533" t="s">
        <v>996</v>
      </c>
      <c r="H40" s="508" t="s">
        <v>1046</v>
      </c>
    </row>
    <row r="41" spans="1:10" ht="15" customHeight="1">
      <c r="A41" s="28"/>
      <c r="B41" s="380" t="s">
        <v>86</v>
      </c>
      <c r="C41" s="558">
        <f>SUM(C9:C40)</f>
        <v>65008</v>
      </c>
      <c r="D41" s="558">
        <f>SUM(D9:D40)</f>
        <v>50015</v>
      </c>
      <c r="E41" s="9">
        <f t="shared" ref="E41" si="0">SUM(E9:E40)</f>
        <v>224</v>
      </c>
      <c r="F41" s="460"/>
      <c r="G41" s="501"/>
      <c r="H41" s="460"/>
    </row>
    <row r="42" spans="1:10">
      <c r="A42" s="205"/>
    </row>
    <row r="43" spans="1:10">
      <c r="F43" s="582"/>
      <c r="G43" s="582"/>
      <c r="H43" s="582"/>
    </row>
    <row r="44" spans="1:10" ht="15" customHeight="1">
      <c r="C44" s="138"/>
      <c r="D44" s="138"/>
      <c r="E44" s="138"/>
      <c r="F44" s="138"/>
      <c r="G44" s="272"/>
      <c r="H44" s="138"/>
      <c r="I44" s="138"/>
      <c r="J44" s="138"/>
    </row>
    <row r="45" spans="1:10" ht="15" customHeight="1">
      <c r="A45" s="314"/>
      <c r="B45" s="314"/>
      <c r="C45" s="14"/>
      <c r="D45" s="14"/>
      <c r="E45" s="14"/>
      <c r="F45" s="623" t="s">
        <v>1079</v>
      </c>
      <c r="G45" s="623"/>
      <c r="H45" s="623"/>
      <c r="I45" s="623"/>
      <c r="J45" s="623"/>
    </row>
    <row r="46" spans="1:10" ht="15" customHeight="1">
      <c r="A46" s="314"/>
      <c r="B46" s="314"/>
      <c r="C46" s="578"/>
      <c r="D46" s="578"/>
      <c r="E46" s="578"/>
      <c r="F46" s="675" t="s">
        <v>1058</v>
      </c>
      <c r="G46" s="675"/>
      <c r="H46" s="675"/>
      <c r="I46" s="675"/>
      <c r="J46" s="675"/>
    </row>
    <row r="47" spans="1:10" ht="15" customHeight="1">
      <c r="A47" s="314"/>
      <c r="B47" s="314"/>
      <c r="C47" s="435"/>
      <c r="D47" s="435"/>
      <c r="E47" s="435"/>
      <c r="F47" s="435"/>
      <c r="G47" s="435"/>
      <c r="H47" s="435"/>
      <c r="I47" s="578"/>
      <c r="J47" s="578"/>
    </row>
    <row r="48" spans="1:10">
      <c r="A48" s="314" t="s">
        <v>12</v>
      </c>
      <c r="C48" s="624" t="s">
        <v>1081</v>
      </c>
      <c r="D48" s="624"/>
      <c r="E48" s="435"/>
      <c r="F48" s="435"/>
      <c r="G48" s="435"/>
      <c r="H48" s="435"/>
      <c r="I48" s="435"/>
      <c r="J48" s="435"/>
    </row>
    <row r="49" spans="1:13">
      <c r="A49" s="314"/>
      <c r="B49" s="314"/>
      <c r="C49" s="14"/>
      <c r="D49" s="14"/>
      <c r="E49" s="34"/>
      <c r="F49" s="623" t="s">
        <v>1080</v>
      </c>
      <c r="G49" s="623"/>
      <c r="H49" s="623"/>
      <c r="I49" s="623"/>
      <c r="J49" s="623"/>
      <c r="K49" s="314"/>
      <c r="L49" s="314"/>
      <c r="M49" s="314"/>
    </row>
  </sheetData>
  <mergeCells count="8">
    <mergeCell ref="F49:J49"/>
    <mergeCell ref="A1:F1"/>
    <mergeCell ref="A2:G2"/>
    <mergeCell ref="A4:G4"/>
    <mergeCell ref="F6:H6"/>
    <mergeCell ref="F45:J45"/>
    <mergeCell ref="F46:J46"/>
    <mergeCell ref="C48:D48"/>
  </mergeCells>
  <printOptions horizontalCentered="1"/>
  <pageMargins left="0.70866141732283472" right="0.70866141732283472" top="0.23622047244094491" bottom="0" header="0.31496062992125984" footer="0.31496062992125984"/>
  <pageSetup paperSize="9" scale="48"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A1:S35"/>
  <sheetViews>
    <sheetView view="pageBreakPreview" topLeftCell="A19" zoomScale="90" zoomScaleSheetLayoutView="90" workbookViewId="0">
      <selection activeCell="C30" sqref="C30:J35"/>
    </sheetView>
  </sheetViews>
  <sheetFormatPr defaultRowHeight="12.75"/>
  <cols>
    <col min="1" max="1" width="7.425781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c r="D1" s="623"/>
      <c r="E1" s="623"/>
      <c r="H1" s="41"/>
      <c r="I1" s="766" t="s">
        <v>65</v>
      </c>
      <c r="J1" s="766"/>
    </row>
    <row r="2" spans="1:19" ht="15">
      <c r="A2" s="767" t="s">
        <v>0</v>
      </c>
      <c r="B2" s="767"/>
      <c r="C2" s="767"/>
      <c r="D2" s="767"/>
      <c r="E2" s="767"/>
      <c r="F2" s="767"/>
      <c r="G2" s="767"/>
      <c r="H2" s="767"/>
      <c r="I2" s="767"/>
      <c r="J2" s="767"/>
    </row>
    <row r="3" spans="1:19" ht="20.25">
      <c r="A3" s="664" t="s">
        <v>734</v>
      </c>
      <c r="B3" s="664"/>
      <c r="C3" s="664"/>
      <c r="D3" s="664"/>
      <c r="E3" s="664"/>
      <c r="F3" s="664"/>
      <c r="G3" s="664"/>
      <c r="H3" s="664"/>
      <c r="I3" s="664"/>
      <c r="J3" s="664"/>
    </row>
    <row r="4" spans="1:19" ht="10.5" customHeight="1"/>
    <row r="5" spans="1:19" s="15" customFormat="1" ht="24.75" customHeight="1">
      <c r="A5" s="876" t="s">
        <v>427</v>
      </c>
      <c r="B5" s="876"/>
      <c r="C5" s="876"/>
      <c r="D5" s="876"/>
      <c r="E5" s="876"/>
      <c r="F5" s="876"/>
      <c r="G5" s="876"/>
      <c r="H5" s="876"/>
      <c r="I5" s="876"/>
      <c r="J5" s="876"/>
      <c r="K5" s="876"/>
    </row>
    <row r="6" spans="1:19" s="15" customFormat="1" ht="15.75" customHeight="1">
      <c r="A6" s="44"/>
      <c r="B6" s="44"/>
      <c r="C6" s="44"/>
      <c r="D6" s="44"/>
      <c r="E6" s="44"/>
      <c r="F6" s="44"/>
      <c r="G6" s="44"/>
      <c r="H6" s="44"/>
      <c r="I6" s="44"/>
      <c r="J6" s="44"/>
    </row>
    <row r="7" spans="1:19" s="15" customFormat="1">
      <c r="A7" s="666" t="s">
        <v>919</v>
      </c>
      <c r="B7" s="666"/>
      <c r="E7" s="811"/>
      <c r="F7" s="811"/>
      <c r="G7" s="811"/>
      <c r="H7" s="811"/>
      <c r="I7" s="811" t="s">
        <v>1071</v>
      </c>
      <c r="J7" s="811"/>
      <c r="K7" s="811"/>
    </row>
    <row r="8" spans="1:19" s="13" customFormat="1" ht="15.75" hidden="1">
      <c r="C8" s="767" t="s">
        <v>13</v>
      </c>
      <c r="D8" s="767"/>
      <c r="E8" s="767"/>
      <c r="F8" s="767"/>
      <c r="G8" s="767"/>
      <c r="H8" s="767"/>
      <c r="I8" s="767"/>
      <c r="J8" s="767"/>
    </row>
    <row r="9" spans="1:19" ht="44.25" customHeight="1">
      <c r="A9" s="764" t="s">
        <v>21</v>
      </c>
      <c r="B9" s="764" t="s">
        <v>55</v>
      </c>
      <c r="C9" s="614" t="s">
        <v>453</v>
      </c>
      <c r="D9" s="616"/>
      <c r="E9" s="614" t="s">
        <v>35</v>
      </c>
      <c r="F9" s="616"/>
      <c r="G9" s="614" t="s">
        <v>36</v>
      </c>
      <c r="H9" s="616"/>
      <c r="I9" s="613" t="s">
        <v>101</v>
      </c>
      <c r="J9" s="613"/>
      <c r="K9" s="764" t="s">
        <v>504</v>
      </c>
      <c r="R9" s="9"/>
      <c r="S9" s="12"/>
    </row>
    <row r="10" spans="1:19" s="14" customFormat="1" ht="42.6" customHeight="1">
      <c r="A10" s="765"/>
      <c r="B10" s="765"/>
      <c r="C10" s="5" t="s">
        <v>37</v>
      </c>
      <c r="D10" s="5" t="s">
        <v>100</v>
      </c>
      <c r="E10" s="5" t="s">
        <v>37</v>
      </c>
      <c r="F10" s="5" t="s">
        <v>100</v>
      </c>
      <c r="G10" s="5" t="s">
        <v>37</v>
      </c>
      <c r="H10" s="5" t="s">
        <v>100</v>
      </c>
      <c r="I10" s="5" t="s">
        <v>129</v>
      </c>
      <c r="J10" s="5" t="s">
        <v>130</v>
      </c>
      <c r="K10" s="765"/>
    </row>
    <row r="11" spans="1:19">
      <c r="A11" s="147">
        <v>1</v>
      </c>
      <c r="B11" s="147">
        <v>2</v>
      </c>
      <c r="C11" s="147">
        <v>3</v>
      </c>
      <c r="D11" s="147">
        <v>4</v>
      </c>
      <c r="E11" s="147">
        <v>5</v>
      </c>
      <c r="F11" s="147">
        <v>6</v>
      </c>
      <c r="G11" s="147">
        <v>7</v>
      </c>
      <c r="H11" s="147">
        <v>8</v>
      </c>
      <c r="I11" s="147">
        <v>9</v>
      </c>
      <c r="J11" s="147">
        <v>10</v>
      </c>
      <c r="K11" s="3">
        <v>11</v>
      </c>
    </row>
    <row r="12" spans="1:19" ht="15.75" customHeight="1">
      <c r="A12" s="8">
        <v>1</v>
      </c>
      <c r="B12" s="17" t="s">
        <v>366</v>
      </c>
      <c r="C12" s="450">
        <v>457</v>
      </c>
      <c r="D12" s="451">
        <v>274.3</v>
      </c>
      <c r="E12" s="450">
        <v>457</v>
      </c>
      <c r="F12" s="451">
        <v>274.3</v>
      </c>
      <c r="G12" s="450">
        <v>0</v>
      </c>
      <c r="H12" s="450">
        <v>0</v>
      </c>
      <c r="I12" s="450">
        <f>C12-E12-G12</f>
        <v>0</v>
      </c>
      <c r="J12" s="451">
        <f>D12-F12-H12</f>
        <v>0</v>
      </c>
      <c r="K12" s="9"/>
    </row>
    <row r="13" spans="1:19" ht="15.75" customHeight="1">
      <c r="A13" s="8">
        <v>2</v>
      </c>
      <c r="B13" s="17" t="s">
        <v>367</v>
      </c>
      <c r="C13" s="450">
        <v>1034</v>
      </c>
      <c r="D13" s="451">
        <v>620.4</v>
      </c>
      <c r="E13" s="450">
        <v>1034</v>
      </c>
      <c r="F13" s="451">
        <v>620.4</v>
      </c>
      <c r="G13" s="450">
        <v>0</v>
      </c>
      <c r="H13" s="451">
        <v>0</v>
      </c>
      <c r="I13" s="450">
        <f t="shared" ref="I13:J17" si="0">C13-E13-G13</f>
        <v>0</v>
      </c>
      <c r="J13" s="451">
        <f t="shared" si="0"/>
        <v>0</v>
      </c>
      <c r="K13" s="9"/>
    </row>
    <row r="14" spans="1:19" ht="15.75" customHeight="1">
      <c r="A14" s="8">
        <v>3</v>
      </c>
      <c r="B14" s="17" t="s">
        <v>368</v>
      </c>
      <c r="C14" s="450">
        <v>3804</v>
      </c>
      <c r="D14" s="451">
        <v>2282.4</v>
      </c>
      <c r="E14" s="450">
        <v>3448</v>
      </c>
      <c r="F14" s="451">
        <v>2068.8000000000002</v>
      </c>
      <c r="G14" s="450">
        <v>22</v>
      </c>
      <c r="H14" s="451">
        <v>13.2</v>
      </c>
      <c r="I14" s="450">
        <v>334</v>
      </c>
      <c r="J14" s="451">
        <v>200.4</v>
      </c>
      <c r="K14" s="9"/>
    </row>
    <row r="15" spans="1:19" ht="15.75" customHeight="1">
      <c r="A15" s="8">
        <v>4</v>
      </c>
      <c r="B15" s="17" t="s">
        <v>369</v>
      </c>
      <c r="C15" s="450">
        <v>0</v>
      </c>
      <c r="D15" s="451">
        <v>0</v>
      </c>
      <c r="E15" s="450">
        <v>0</v>
      </c>
      <c r="F15" s="451">
        <v>0</v>
      </c>
      <c r="G15" s="450">
        <v>0</v>
      </c>
      <c r="H15" s="451">
        <f>D15-F15</f>
        <v>0</v>
      </c>
      <c r="I15" s="450">
        <f t="shared" si="0"/>
        <v>0</v>
      </c>
      <c r="J15" s="451">
        <f t="shared" si="0"/>
        <v>0</v>
      </c>
      <c r="K15" s="9"/>
    </row>
    <row r="16" spans="1:19" ht="15.75" customHeight="1">
      <c r="A16" s="8">
        <v>5</v>
      </c>
      <c r="B16" s="17" t="s">
        <v>370</v>
      </c>
      <c r="C16" s="450">
        <v>9045</v>
      </c>
      <c r="D16" s="451">
        <v>14853</v>
      </c>
      <c r="E16" s="450">
        <v>8937</v>
      </c>
      <c r="F16" s="451">
        <v>14690.92</v>
      </c>
      <c r="G16" s="450">
        <v>108</v>
      </c>
      <c r="H16" s="451">
        <f>D16-F16</f>
        <v>162.07999999999993</v>
      </c>
      <c r="I16" s="450">
        <v>0</v>
      </c>
      <c r="J16" s="451">
        <f t="shared" si="0"/>
        <v>0</v>
      </c>
      <c r="K16" s="9"/>
    </row>
    <row r="17" spans="1:16" ht="15.75" customHeight="1">
      <c r="A17" s="8">
        <v>6</v>
      </c>
      <c r="B17" s="17" t="s">
        <v>371</v>
      </c>
      <c r="C17" s="450">
        <v>0</v>
      </c>
      <c r="D17" s="451">
        <v>0</v>
      </c>
      <c r="E17" s="450">
        <v>0</v>
      </c>
      <c r="F17" s="451">
        <v>0</v>
      </c>
      <c r="G17" s="450">
        <v>0</v>
      </c>
      <c r="H17" s="450">
        <v>0</v>
      </c>
      <c r="I17" s="450">
        <f t="shared" si="0"/>
        <v>0</v>
      </c>
      <c r="J17" s="451">
        <f t="shared" si="0"/>
        <v>0</v>
      </c>
      <c r="K17" s="9"/>
    </row>
    <row r="18" spans="1:16" ht="15.75" customHeight="1">
      <c r="A18" s="8">
        <v>7</v>
      </c>
      <c r="B18" s="17" t="s">
        <v>372</v>
      </c>
      <c r="C18" s="450">
        <v>14130</v>
      </c>
      <c r="D18" s="451">
        <v>26977.5</v>
      </c>
      <c r="E18" s="450">
        <v>13916</v>
      </c>
      <c r="F18" s="451">
        <v>25389.35</v>
      </c>
      <c r="G18" s="450">
        <v>214</v>
      </c>
      <c r="H18" s="450">
        <v>1588.15</v>
      </c>
      <c r="I18" s="450">
        <v>0</v>
      </c>
      <c r="J18" s="451">
        <v>0</v>
      </c>
      <c r="K18" s="9"/>
    </row>
    <row r="19" spans="1:16" s="12" customFormat="1" ht="15.75" customHeight="1">
      <c r="A19" s="8">
        <v>8</v>
      </c>
      <c r="B19" s="17" t="s">
        <v>243</v>
      </c>
      <c r="C19" s="774" t="s">
        <v>968</v>
      </c>
      <c r="D19" s="868"/>
      <c r="E19" s="868"/>
      <c r="F19" s="868"/>
      <c r="G19" s="868"/>
      <c r="H19" s="869"/>
      <c r="I19" s="450"/>
      <c r="J19" s="451">
        <f t="shared" ref="J19:J24" si="1">D19-F19-H19</f>
        <v>0</v>
      </c>
      <c r="K19" s="9"/>
    </row>
    <row r="20" spans="1:16" s="12" customFormat="1" ht="15.75" customHeight="1">
      <c r="A20" s="8">
        <v>9</v>
      </c>
      <c r="B20" s="17" t="s">
        <v>347</v>
      </c>
      <c r="C20" s="870"/>
      <c r="D20" s="871"/>
      <c r="E20" s="871"/>
      <c r="F20" s="871"/>
      <c r="G20" s="871"/>
      <c r="H20" s="872"/>
      <c r="I20" s="450">
        <f t="shared" ref="I20:I24" si="2">C20-E20-G20</f>
        <v>0</v>
      </c>
      <c r="J20" s="451">
        <f t="shared" si="1"/>
        <v>0</v>
      </c>
      <c r="K20" s="9"/>
    </row>
    <row r="21" spans="1:16" s="12" customFormat="1" ht="15.75" customHeight="1">
      <c r="A21" s="8">
        <v>10</v>
      </c>
      <c r="B21" s="17" t="s">
        <v>503</v>
      </c>
      <c r="C21" s="870"/>
      <c r="D21" s="871"/>
      <c r="E21" s="871"/>
      <c r="F21" s="871"/>
      <c r="G21" s="871"/>
      <c r="H21" s="872"/>
      <c r="I21" s="450">
        <f t="shared" si="2"/>
        <v>0</v>
      </c>
      <c r="J21" s="451">
        <f t="shared" si="1"/>
        <v>0</v>
      </c>
      <c r="K21" s="9"/>
    </row>
    <row r="22" spans="1:16" s="12" customFormat="1" ht="15.75" customHeight="1">
      <c r="A22" s="8">
        <v>11</v>
      </c>
      <c r="B22" s="17" t="s">
        <v>465</v>
      </c>
      <c r="C22" s="870"/>
      <c r="D22" s="871"/>
      <c r="E22" s="871"/>
      <c r="F22" s="871"/>
      <c r="G22" s="871"/>
      <c r="H22" s="872"/>
      <c r="I22" s="450">
        <f t="shared" si="2"/>
        <v>0</v>
      </c>
      <c r="J22" s="451">
        <f t="shared" si="1"/>
        <v>0</v>
      </c>
      <c r="K22" s="9"/>
    </row>
    <row r="23" spans="1:16" s="12" customFormat="1" ht="15.75" customHeight="1">
      <c r="A23" s="8">
        <v>12</v>
      </c>
      <c r="B23" s="17" t="s">
        <v>502</v>
      </c>
      <c r="C23" s="873"/>
      <c r="D23" s="874"/>
      <c r="E23" s="874"/>
      <c r="F23" s="874"/>
      <c r="G23" s="874"/>
      <c r="H23" s="875"/>
      <c r="I23" s="450">
        <f t="shared" si="2"/>
        <v>0</v>
      </c>
      <c r="J23" s="451">
        <f t="shared" si="1"/>
        <v>0</v>
      </c>
      <c r="K23" s="9"/>
    </row>
    <row r="24" spans="1:16" s="12" customFormat="1" ht="15.75" customHeight="1">
      <c r="A24" s="8">
        <v>13</v>
      </c>
      <c r="B24" s="347" t="s">
        <v>677</v>
      </c>
      <c r="C24" s="9"/>
      <c r="D24" s="9"/>
      <c r="E24" s="9"/>
      <c r="F24" s="9"/>
      <c r="G24" s="9"/>
      <c r="H24" s="9"/>
      <c r="I24" s="450">
        <f t="shared" si="2"/>
        <v>0</v>
      </c>
      <c r="J24" s="451">
        <f t="shared" si="1"/>
        <v>0</v>
      </c>
      <c r="K24" s="9"/>
    </row>
    <row r="25" spans="1:16" s="12" customFormat="1" ht="15.75" customHeight="1">
      <c r="A25" s="8">
        <v>14</v>
      </c>
      <c r="B25" s="350" t="s">
        <v>836</v>
      </c>
      <c r="K25" s="9"/>
    </row>
    <row r="26" spans="1:16" s="29" customFormat="1" ht="15.75" customHeight="1">
      <c r="A26" s="433"/>
      <c r="B26" s="433" t="s">
        <v>16</v>
      </c>
      <c r="C26" s="28">
        <f>C12+C13+C14+C16+C18</f>
        <v>28470</v>
      </c>
      <c r="D26" s="409">
        <f>D12+D13+D14+D16+D18</f>
        <v>45007.6</v>
      </c>
      <c r="E26" s="28">
        <f>E12+E13+E14+E16+E18</f>
        <v>27792</v>
      </c>
      <c r="F26" s="28">
        <f>F12+F13+F14+F16+F18</f>
        <v>43043.77</v>
      </c>
      <c r="G26" s="28">
        <f>G12+G13+G14+G16+G18</f>
        <v>344</v>
      </c>
      <c r="H26" s="409">
        <f>H12+H13+H14+H15+H16+H17+H18</f>
        <v>1763.43</v>
      </c>
      <c r="I26" s="452">
        <f>SUM(I12:I24)</f>
        <v>334</v>
      </c>
      <c r="J26" s="453">
        <f>SUM(J12:J24)</f>
        <v>200.4</v>
      </c>
      <c r="K26" s="28"/>
    </row>
    <row r="27" spans="1:16" s="12" customFormat="1">
      <c r="A27" s="10"/>
    </row>
    <row r="28" spans="1:16" s="12" customFormat="1">
      <c r="A28" s="10"/>
    </row>
    <row r="29" spans="1:16" s="12" customFormat="1">
      <c r="A29" s="10"/>
    </row>
    <row r="30" spans="1:16" s="15" customFormat="1" ht="13.9" customHeight="1">
      <c r="A30" s="578"/>
      <c r="B30" s="435"/>
      <c r="C30" s="138"/>
      <c r="D30" s="138"/>
      <c r="E30" s="138"/>
      <c r="F30" s="138"/>
      <c r="G30" s="272"/>
      <c r="H30" s="138"/>
      <c r="I30" s="138"/>
      <c r="J30" s="138"/>
      <c r="K30" s="80"/>
      <c r="L30" s="80"/>
      <c r="M30" s="80"/>
      <c r="N30" s="80"/>
      <c r="O30" s="80"/>
      <c r="P30" s="80"/>
    </row>
    <row r="31" spans="1:16" s="15" customFormat="1" ht="13.15" customHeight="1">
      <c r="A31" s="435"/>
      <c r="B31" s="435"/>
      <c r="C31" s="14"/>
      <c r="D31" s="14"/>
      <c r="E31" s="14"/>
      <c r="F31" s="623" t="s">
        <v>1079</v>
      </c>
      <c r="G31" s="623"/>
      <c r="H31" s="623"/>
      <c r="I31" s="623"/>
      <c r="J31" s="623"/>
      <c r="K31" s="80"/>
      <c r="L31" s="80"/>
      <c r="M31" s="80"/>
      <c r="N31" s="80"/>
      <c r="O31" s="80"/>
      <c r="P31" s="80"/>
    </row>
    <row r="32" spans="1:16" s="15" customFormat="1" ht="13.15" customHeight="1">
      <c r="A32" s="435"/>
      <c r="B32" s="435"/>
      <c r="C32" s="578"/>
      <c r="D32" s="578"/>
      <c r="E32" s="578"/>
      <c r="F32" s="675" t="s">
        <v>1058</v>
      </c>
      <c r="G32" s="675"/>
      <c r="H32" s="675"/>
      <c r="I32" s="675"/>
      <c r="J32" s="675"/>
      <c r="K32" s="80"/>
      <c r="L32" s="80"/>
      <c r="M32" s="80"/>
      <c r="N32" s="80"/>
      <c r="O32" s="80"/>
      <c r="P32" s="80"/>
    </row>
    <row r="33" spans="1:10" s="15" customFormat="1">
      <c r="A33" s="14" t="s">
        <v>19</v>
      </c>
      <c r="B33" s="14"/>
      <c r="C33" s="435"/>
      <c r="D33" s="435"/>
      <c r="E33" s="435"/>
      <c r="F33" s="435"/>
      <c r="G33" s="435"/>
      <c r="H33" s="435"/>
      <c r="I33" s="578"/>
      <c r="J33" s="578"/>
    </row>
    <row r="34" spans="1:10" s="15" customFormat="1" ht="15" customHeight="1">
      <c r="A34" s="14"/>
      <c r="B34" s="578"/>
      <c r="C34" s="624" t="s">
        <v>1081</v>
      </c>
      <c r="D34" s="624"/>
      <c r="E34" s="435"/>
      <c r="F34" s="435"/>
      <c r="G34" s="435"/>
      <c r="H34" s="435"/>
      <c r="I34" s="435"/>
      <c r="J34" s="435"/>
    </row>
    <row r="35" spans="1:10">
      <c r="A35" s="594"/>
      <c r="B35" s="594"/>
      <c r="C35" s="14"/>
      <c r="D35" s="14"/>
      <c r="E35" s="34"/>
      <c r="F35" s="623" t="s">
        <v>1080</v>
      </c>
      <c r="G35" s="623"/>
      <c r="H35" s="623"/>
      <c r="I35" s="623"/>
      <c r="J35" s="623"/>
    </row>
  </sheetData>
  <mergeCells count="21">
    <mergeCell ref="D1:E1"/>
    <mergeCell ref="I1:J1"/>
    <mergeCell ref="A2:J2"/>
    <mergeCell ref="A3:J3"/>
    <mergeCell ref="A5:K5"/>
    <mergeCell ref="C34:D34"/>
    <mergeCell ref="F35:J35"/>
    <mergeCell ref="A7:B7"/>
    <mergeCell ref="E7:H7"/>
    <mergeCell ref="I7:K7"/>
    <mergeCell ref="A9:A10"/>
    <mergeCell ref="B9:B10"/>
    <mergeCell ref="C9:D9"/>
    <mergeCell ref="E9:F9"/>
    <mergeCell ref="G9:H9"/>
    <mergeCell ref="K9:K10"/>
    <mergeCell ref="C19:H23"/>
    <mergeCell ref="F31:J31"/>
    <mergeCell ref="F32:J32"/>
    <mergeCell ref="C8:J8"/>
    <mergeCell ref="I9:J9"/>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P54"/>
  <sheetViews>
    <sheetView zoomScaleSheetLayoutView="90" workbookViewId="0">
      <selection activeCell="I12" sqref="I12:I44"/>
    </sheetView>
  </sheetViews>
  <sheetFormatPr defaultRowHeight="12.75"/>
  <cols>
    <col min="2" max="2" width="1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6" ht="15">
      <c r="D1" s="623"/>
      <c r="E1" s="623"/>
      <c r="H1" s="41"/>
      <c r="I1" s="766" t="s">
        <v>373</v>
      </c>
      <c r="J1" s="766"/>
    </row>
    <row r="2" spans="1:16" ht="15">
      <c r="A2" s="767" t="s">
        <v>0</v>
      </c>
      <c r="B2" s="767"/>
      <c r="C2" s="767"/>
      <c r="D2" s="767"/>
      <c r="E2" s="767"/>
      <c r="F2" s="767"/>
      <c r="G2" s="767"/>
      <c r="H2" s="767"/>
      <c r="I2" s="767"/>
      <c r="J2" s="767"/>
    </row>
    <row r="3" spans="1:16" ht="20.25">
      <c r="A3" s="664" t="s">
        <v>737</v>
      </c>
      <c r="B3" s="664"/>
      <c r="C3" s="664"/>
      <c r="D3" s="664"/>
      <c r="E3" s="664"/>
      <c r="F3" s="664"/>
      <c r="G3" s="664"/>
      <c r="H3" s="664"/>
      <c r="I3" s="664"/>
      <c r="J3" s="664"/>
    </row>
    <row r="4" spans="1:16" ht="10.5" customHeight="1"/>
    <row r="5" spans="1:16" s="15" customFormat="1" ht="18.75" customHeight="1">
      <c r="A5" s="876" t="s">
        <v>428</v>
      </c>
      <c r="B5" s="876"/>
      <c r="C5" s="876"/>
      <c r="D5" s="876"/>
      <c r="E5" s="876"/>
      <c r="F5" s="876"/>
      <c r="G5" s="876"/>
      <c r="H5" s="876"/>
      <c r="I5" s="876"/>
      <c r="J5" s="876"/>
      <c r="K5" s="876"/>
    </row>
    <row r="6" spans="1:16" s="15" customFormat="1" ht="15.75" customHeight="1">
      <c r="A6" s="44"/>
      <c r="B6" s="44"/>
      <c r="C6" s="44"/>
      <c r="D6" s="44"/>
      <c r="E6" s="44"/>
      <c r="F6" s="44"/>
      <c r="G6" s="44"/>
      <c r="H6" s="44"/>
      <c r="I6" s="44"/>
      <c r="J6" s="44"/>
    </row>
    <row r="7" spans="1:16" s="15" customFormat="1">
      <c r="A7" s="666" t="s">
        <v>919</v>
      </c>
      <c r="B7" s="666"/>
      <c r="E7" s="811"/>
      <c r="F7" s="811"/>
      <c r="G7" s="811"/>
      <c r="H7" s="811"/>
      <c r="I7" s="811" t="s">
        <v>1071</v>
      </c>
      <c r="J7" s="811"/>
      <c r="K7" s="811"/>
    </row>
    <row r="8" spans="1:16" s="13" customFormat="1" ht="15.75" hidden="1">
      <c r="C8" s="767" t="s">
        <v>13</v>
      </c>
      <c r="D8" s="767"/>
      <c r="E8" s="767"/>
      <c r="F8" s="767"/>
      <c r="G8" s="767"/>
      <c r="H8" s="767"/>
      <c r="I8" s="767"/>
      <c r="J8" s="767"/>
    </row>
    <row r="9" spans="1:16" ht="28.5" customHeight="1">
      <c r="A9" s="764" t="s">
        <v>21</v>
      </c>
      <c r="B9" s="764" t="s">
        <v>34</v>
      </c>
      <c r="C9" s="614" t="s">
        <v>849</v>
      </c>
      <c r="D9" s="616"/>
      <c r="E9" s="614" t="s">
        <v>35</v>
      </c>
      <c r="F9" s="616"/>
      <c r="G9" s="614" t="s">
        <v>36</v>
      </c>
      <c r="H9" s="616"/>
      <c r="I9" s="613" t="s">
        <v>101</v>
      </c>
      <c r="J9" s="613"/>
      <c r="K9" s="764" t="s">
        <v>229</v>
      </c>
      <c r="O9" s="12"/>
      <c r="P9" s="12"/>
    </row>
    <row r="10" spans="1:16" s="14" customFormat="1" ht="42.6" customHeight="1">
      <c r="A10" s="765"/>
      <c r="B10" s="765"/>
      <c r="C10" s="5" t="s">
        <v>37</v>
      </c>
      <c r="D10" s="5" t="s">
        <v>100</v>
      </c>
      <c r="E10" s="5" t="s">
        <v>37</v>
      </c>
      <c r="F10" s="5" t="s">
        <v>100</v>
      </c>
      <c r="G10" s="5" t="s">
        <v>37</v>
      </c>
      <c r="H10" s="5" t="s">
        <v>100</v>
      </c>
      <c r="I10" s="5" t="s">
        <v>129</v>
      </c>
      <c r="J10" s="5" t="s">
        <v>130</v>
      </c>
      <c r="K10" s="765"/>
    </row>
    <row r="11" spans="1:16">
      <c r="A11" s="147">
        <v>1</v>
      </c>
      <c r="B11" s="147">
        <v>2</v>
      </c>
      <c r="C11" s="147">
        <v>3</v>
      </c>
      <c r="D11" s="147">
        <v>4</v>
      </c>
      <c r="E11" s="147">
        <v>5</v>
      </c>
      <c r="F11" s="147">
        <v>6</v>
      </c>
      <c r="G11" s="147">
        <v>7</v>
      </c>
      <c r="H11" s="147">
        <v>8</v>
      </c>
      <c r="I11" s="147">
        <v>9</v>
      </c>
      <c r="J11" s="147">
        <v>10</v>
      </c>
      <c r="K11" s="3">
        <v>11</v>
      </c>
    </row>
    <row r="12" spans="1:16">
      <c r="A12" s="17">
        <v>1</v>
      </c>
      <c r="B12" s="379" t="s">
        <v>887</v>
      </c>
      <c r="C12" s="401">
        <v>503</v>
      </c>
      <c r="D12" s="405">
        <v>848.7</v>
      </c>
      <c r="E12" s="401">
        <v>503</v>
      </c>
      <c r="F12" s="401">
        <v>848.69</v>
      </c>
      <c r="G12" s="401">
        <v>0</v>
      </c>
      <c r="H12" s="405">
        <v>9.9999999999909051E-3</v>
      </c>
      <c r="I12" s="401">
        <v>0</v>
      </c>
      <c r="J12" s="405">
        <v>0</v>
      </c>
      <c r="K12" s="3"/>
    </row>
    <row r="13" spans="1:16">
      <c r="A13" s="17">
        <v>2</v>
      </c>
      <c r="B13" s="379" t="s">
        <v>888</v>
      </c>
      <c r="C13" s="401">
        <v>205</v>
      </c>
      <c r="D13" s="405">
        <v>260.10000000000002</v>
      </c>
      <c r="E13" s="401">
        <v>205</v>
      </c>
      <c r="F13" s="405">
        <v>260.10000000000002</v>
      </c>
      <c r="G13" s="401">
        <v>0</v>
      </c>
      <c r="H13" s="405">
        <v>0</v>
      </c>
      <c r="I13" s="401">
        <v>0</v>
      </c>
      <c r="J13" s="405">
        <v>0</v>
      </c>
      <c r="K13" s="3"/>
    </row>
    <row r="14" spans="1:16">
      <c r="A14" s="17">
        <v>3</v>
      </c>
      <c r="B14" s="379" t="s">
        <v>889</v>
      </c>
      <c r="C14" s="401">
        <v>1435</v>
      </c>
      <c r="D14" s="405">
        <v>2481.38</v>
      </c>
      <c r="E14" s="401">
        <v>1425</v>
      </c>
      <c r="F14" s="405">
        <v>2150.14</v>
      </c>
      <c r="G14" s="401">
        <v>10</v>
      </c>
      <c r="H14" s="405">
        <v>331.24000000000024</v>
      </c>
      <c r="I14" s="401">
        <v>0</v>
      </c>
      <c r="J14" s="405">
        <v>0</v>
      </c>
      <c r="K14" s="3"/>
    </row>
    <row r="15" spans="1:16">
      <c r="A15" s="17">
        <v>4</v>
      </c>
      <c r="B15" s="379" t="s">
        <v>890</v>
      </c>
      <c r="C15" s="401">
        <v>1379</v>
      </c>
      <c r="D15" s="405">
        <v>2197.9499999999998</v>
      </c>
      <c r="E15" s="401">
        <v>1269</v>
      </c>
      <c r="F15" s="401">
        <v>2052.9899999999998</v>
      </c>
      <c r="G15" s="401">
        <v>90</v>
      </c>
      <c r="H15" s="405">
        <v>132.96000000000004</v>
      </c>
      <c r="I15" s="401">
        <v>20</v>
      </c>
      <c r="J15" s="405">
        <v>12</v>
      </c>
      <c r="K15" s="3"/>
    </row>
    <row r="16" spans="1:16">
      <c r="A16" s="17">
        <v>5</v>
      </c>
      <c r="B16" s="379" t="s">
        <v>891</v>
      </c>
      <c r="C16" s="401">
        <v>1269</v>
      </c>
      <c r="D16" s="405">
        <v>2142.6</v>
      </c>
      <c r="E16" s="401">
        <v>1269</v>
      </c>
      <c r="F16" s="401">
        <v>2142.6</v>
      </c>
      <c r="G16" s="401">
        <v>0</v>
      </c>
      <c r="H16" s="405">
        <v>0</v>
      </c>
      <c r="I16" s="401">
        <v>0</v>
      </c>
      <c r="J16" s="405">
        <v>0</v>
      </c>
      <c r="K16" s="3"/>
    </row>
    <row r="17" spans="1:11">
      <c r="A17" s="17">
        <v>6</v>
      </c>
      <c r="B17" s="379" t="s">
        <v>892</v>
      </c>
      <c r="C17" s="401">
        <v>680</v>
      </c>
      <c r="D17" s="405">
        <v>914.63</v>
      </c>
      <c r="E17" s="401">
        <v>680</v>
      </c>
      <c r="F17" s="401">
        <v>914.58</v>
      </c>
      <c r="G17" s="401">
        <v>0</v>
      </c>
      <c r="H17" s="405">
        <v>4.9999999999954525E-2</v>
      </c>
      <c r="I17" s="401">
        <v>0</v>
      </c>
      <c r="J17" s="405">
        <v>0</v>
      </c>
      <c r="K17" s="3"/>
    </row>
    <row r="18" spans="1:11">
      <c r="A18" s="17">
        <v>7</v>
      </c>
      <c r="B18" s="379" t="s">
        <v>893</v>
      </c>
      <c r="C18" s="401">
        <v>710</v>
      </c>
      <c r="D18" s="405">
        <v>940.42</v>
      </c>
      <c r="E18" s="401">
        <v>710</v>
      </c>
      <c r="F18" s="401">
        <v>940.32</v>
      </c>
      <c r="G18" s="401">
        <v>0</v>
      </c>
      <c r="H18" s="405">
        <v>9.9999999999909051E-2</v>
      </c>
      <c r="I18" s="401">
        <v>0</v>
      </c>
      <c r="J18" s="405">
        <v>0</v>
      </c>
      <c r="K18" s="3"/>
    </row>
    <row r="19" spans="1:11">
      <c r="A19" s="17">
        <v>8</v>
      </c>
      <c r="B19" s="379" t="s">
        <v>894</v>
      </c>
      <c r="C19" s="401">
        <v>727</v>
      </c>
      <c r="D19" s="403">
        <v>1097.3599999999999</v>
      </c>
      <c r="E19" s="9">
        <v>722</v>
      </c>
      <c r="F19" s="9">
        <v>1096.1600000000001</v>
      </c>
      <c r="G19" s="401">
        <v>3</v>
      </c>
      <c r="H19" s="405">
        <v>-1.8185453143360064E-13</v>
      </c>
      <c r="I19" s="401">
        <v>2</v>
      </c>
      <c r="J19" s="405">
        <v>1.2</v>
      </c>
      <c r="K19" s="9"/>
    </row>
    <row r="20" spans="1:11">
      <c r="A20" s="17">
        <v>9</v>
      </c>
      <c r="B20" s="379" t="s">
        <v>895</v>
      </c>
      <c r="C20" s="9">
        <v>144</v>
      </c>
      <c r="D20" s="403">
        <v>194.63</v>
      </c>
      <c r="E20" s="9">
        <v>144</v>
      </c>
      <c r="F20" s="9">
        <v>194.63</v>
      </c>
      <c r="G20" s="401">
        <v>0</v>
      </c>
      <c r="H20" s="405">
        <v>0</v>
      </c>
      <c r="I20" s="401">
        <v>0</v>
      </c>
      <c r="J20" s="405">
        <v>0</v>
      </c>
      <c r="K20" s="9"/>
    </row>
    <row r="21" spans="1:11">
      <c r="A21" s="17">
        <v>10</v>
      </c>
      <c r="B21" s="379" t="s">
        <v>896</v>
      </c>
      <c r="C21" s="9">
        <v>295</v>
      </c>
      <c r="D21" s="403">
        <v>349.54</v>
      </c>
      <c r="E21" s="9">
        <v>295</v>
      </c>
      <c r="F21" s="9">
        <v>349.54</v>
      </c>
      <c r="G21" s="401">
        <v>0</v>
      </c>
      <c r="H21" s="405">
        <v>0</v>
      </c>
      <c r="I21" s="401">
        <v>0</v>
      </c>
      <c r="J21" s="405">
        <v>0</v>
      </c>
      <c r="K21" s="9"/>
    </row>
    <row r="22" spans="1:11">
      <c r="A22" s="17">
        <v>11</v>
      </c>
      <c r="B22" s="379" t="s">
        <v>897</v>
      </c>
      <c r="C22" s="9">
        <v>285</v>
      </c>
      <c r="D22" s="403">
        <v>314.63</v>
      </c>
      <c r="E22" s="9">
        <v>285</v>
      </c>
      <c r="F22" s="9">
        <v>314.63</v>
      </c>
      <c r="G22" s="401">
        <v>0</v>
      </c>
      <c r="H22" s="405">
        <v>0</v>
      </c>
      <c r="I22" s="401">
        <v>0</v>
      </c>
      <c r="J22" s="405">
        <v>0</v>
      </c>
      <c r="K22" s="9"/>
    </row>
    <row r="23" spans="1:11">
      <c r="A23" s="17">
        <v>12</v>
      </c>
      <c r="B23" s="379" t="s">
        <v>898</v>
      </c>
      <c r="C23" s="9">
        <v>605</v>
      </c>
      <c r="D23" s="403">
        <v>837.64</v>
      </c>
      <c r="E23" s="9">
        <v>605</v>
      </c>
      <c r="F23" s="9">
        <v>837.64</v>
      </c>
      <c r="G23" s="401">
        <v>0</v>
      </c>
      <c r="H23" s="405">
        <v>0</v>
      </c>
      <c r="I23" s="401">
        <v>0</v>
      </c>
      <c r="J23" s="405">
        <v>0</v>
      </c>
      <c r="K23" s="9"/>
    </row>
    <row r="24" spans="1:11">
      <c r="A24" s="17">
        <v>13</v>
      </c>
      <c r="B24" s="379" t="s">
        <v>899</v>
      </c>
      <c r="C24" s="9">
        <v>728</v>
      </c>
      <c r="D24" s="403">
        <v>1099.46</v>
      </c>
      <c r="E24" s="9">
        <v>728</v>
      </c>
      <c r="F24" s="9">
        <v>1097.0999999999999</v>
      </c>
      <c r="G24" s="401">
        <v>0</v>
      </c>
      <c r="H24" s="405">
        <v>2.3600000000001273</v>
      </c>
      <c r="I24" s="401">
        <v>0</v>
      </c>
      <c r="J24" s="405">
        <v>0</v>
      </c>
      <c r="K24" s="9"/>
    </row>
    <row r="25" spans="1:11">
      <c r="A25" s="17">
        <v>14</v>
      </c>
      <c r="B25" s="379" t="s">
        <v>900</v>
      </c>
      <c r="C25" s="9">
        <v>1219</v>
      </c>
      <c r="D25" s="403">
        <v>1847.74</v>
      </c>
      <c r="E25" s="9">
        <v>1219</v>
      </c>
      <c r="F25" s="9">
        <v>1748.45</v>
      </c>
      <c r="G25" s="401">
        <v>0</v>
      </c>
      <c r="H25" s="405">
        <v>99.289999999999964</v>
      </c>
      <c r="I25" s="401">
        <v>0</v>
      </c>
      <c r="J25" s="405">
        <v>0</v>
      </c>
      <c r="K25" s="9"/>
    </row>
    <row r="26" spans="1:11">
      <c r="A26" s="368">
        <v>15</v>
      </c>
      <c r="B26" s="379" t="s">
        <v>901</v>
      </c>
      <c r="C26" s="9">
        <v>260</v>
      </c>
      <c r="D26" s="403">
        <v>400.24</v>
      </c>
      <c r="E26" s="9">
        <v>260</v>
      </c>
      <c r="F26" s="9">
        <v>238.12</v>
      </c>
      <c r="G26" s="401">
        <v>0</v>
      </c>
      <c r="H26" s="405">
        <v>162.12</v>
      </c>
      <c r="I26" s="401">
        <v>0</v>
      </c>
      <c r="J26" s="405">
        <v>0</v>
      </c>
      <c r="K26" s="9"/>
    </row>
    <row r="27" spans="1:11">
      <c r="A27" s="368">
        <v>16</v>
      </c>
      <c r="B27" s="379" t="s">
        <v>902</v>
      </c>
      <c r="C27" s="9">
        <v>511</v>
      </c>
      <c r="D27" s="403">
        <v>831.04</v>
      </c>
      <c r="E27" s="9">
        <v>511</v>
      </c>
      <c r="F27" s="9">
        <v>800.14</v>
      </c>
      <c r="G27" s="401">
        <v>0</v>
      </c>
      <c r="H27" s="405">
        <v>30.899999999999977</v>
      </c>
      <c r="I27" s="401">
        <v>0</v>
      </c>
      <c r="J27" s="405">
        <v>0</v>
      </c>
      <c r="K27" s="9"/>
    </row>
    <row r="28" spans="1:11">
      <c r="A28" s="368">
        <v>17</v>
      </c>
      <c r="B28" s="379" t="s">
        <v>903</v>
      </c>
      <c r="C28" s="9">
        <v>1842</v>
      </c>
      <c r="D28" s="403">
        <v>3087.23</v>
      </c>
      <c r="E28" s="9">
        <v>1842</v>
      </c>
      <c r="F28" s="9">
        <v>3087.23</v>
      </c>
      <c r="G28" s="401">
        <v>0</v>
      </c>
      <c r="H28" s="405">
        <v>0</v>
      </c>
      <c r="I28" s="401">
        <v>0</v>
      </c>
      <c r="J28" s="405">
        <v>0</v>
      </c>
      <c r="K28" s="9"/>
    </row>
    <row r="29" spans="1:11">
      <c r="A29" s="368">
        <v>18</v>
      </c>
      <c r="B29" s="379" t="s">
        <v>904</v>
      </c>
      <c r="C29" s="9">
        <v>1461</v>
      </c>
      <c r="D29" s="403">
        <v>2431.84</v>
      </c>
      <c r="E29" s="9">
        <v>1411</v>
      </c>
      <c r="F29" s="9">
        <v>2356.2399999999998</v>
      </c>
      <c r="G29" s="401">
        <v>50</v>
      </c>
      <c r="H29" s="405">
        <v>75.600000000000364</v>
      </c>
      <c r="I29" s="401">
        <v>0</v>
      </c>
      <c r="J29" s="405">
        <v>0</v>
      </c>
      <c r="K29" s="9"/>
    </row>
    <row r="30" spans="1:11">
      <c r="A30" s="368">
        <v>19</v>
      </c>
      <c r="B30" s="379" t="s">
        <v>905</v>
      </c>
      <c r="C30" s="9">
        <v>779</v>
      </c>
      <c r="D30" s="403">
        <v>1017.23</v>
      </c>
      <c r="E30" s="9">
        <v>779</v>
      </c>
      <c r="F30" s="9">
        <v>1017.15</v>
      </c>
      <c r="G30" s="401">
        <v>0</v>
      </c>
      <c r="H30" s="405">
        <v>8.0000000000040927E-2</v>
      </c>
      <c r="I30" s="401">
        <v>0</v>
      </c>
      <c r="J30" s="405">
        <v>0</v>
      </c>
      <c r="K30" s="9"/>
    </row>
    <row r="31" spans="1:11">
      <c r="A31" s="368">
        <v>20</v>
      </c>
      <c r="B31" s="379" t="s">
        <v>906</v>
      </c>
      <c r="C31" s="9">
        <v>639</v>
      </c>
      <c r="D31" s="403">
        <v>873.86</v>
      </c>
      <c r="E31" s="9">
        <v>521</v>
      </c>
      <c r="F31" s="454">
        <v>762.45</v>
      </c>
      <c r="G31" s="401">
        <v>19</v>
      </c>
      <c r="H31" s="405">
        <v>52.00999999999997</v>
      </c>
      <c r="I31" s="401">
        <v>99</v>
      </c>
      <c r="J31" s="405">
        <v>59.4</v>
      </c>
      <c r="K31" s="9"/>
    </row>
    <row r="32" spans="1:11">
      <c r="A32" s="368">
        <v>21</v>
      </c>
      <c r="B32" s="379" t="s">
        <v>907</v>
      </c>
      <c r="C32" s="9">
        <v>607</v>
      </c>
      <c r="D32" s="403">
        <v>912.26</v>
      </c>
      <c r="E32" s="9">
        <v>607</v>
      </c>
      <c r="F32" s="9">
        <v>912.26</v>
      </c>
      <c r="G32" s="401">
        <v>0</v>
      </c>
      <c r="H32" s="405">
        <v>0</v>
      </c>
      <c r="I32" s="401">
        <v>0</v>
      </c>
      <c r="J32" s="405">
        <v>0</v>
      </c>
      <c r="K32" s="9"/>
    </row>
    <row r="33" spans="1:11">
      <c r="A33" s="368">
        <v>22</v>
      </c>
      <c r="B33" s="379" t="s">
        <v>908</v>
      </c>
      <c r="C33" s="9">
        <v>708</v>
      </c>
      <c r="D33" s="403">
        <v>1127.8900000000001</v>
      </c>
      <c r="E33" s="9">
        <v>627</v>
      </c>
      <c r="F33" s="9">
        <v>972.24</v>
      </c>
      <c r="G33" s="401">
        <v>0</v>
      </c>
      <c r="H33" s="405">
        <v>107.0500000000001</v>
      </c>
      <c r="I33" s="401">
        <v>81</v>
      </c>
      <c r="J33" s="405">
        <v>48.6</v>
      </c>
      <c r="K33" s="9"/>
    </row>
    <row r="34" spans="1:11">
      <c r="A34" s="368">
        <v>23</v>
      </c>
      <c r="B34" s="379" t="s">
        <v>909</v>
      </c>
      <c r="C34" s="9">
        <v>1434</v>
      </c>
      <c r="D34" s="403">
        <v>2297.25</v>
      </c>
      <c r="E34" s="9">
        <v>1429</v>
      </c>
      <c r="F34" s="9">
        <v>2290.7199999999998</v>
      </c>
      <c r="G34" s="401">
        <v>0</v>
      </c>
      <c r="H34" s="405">
        <v>3.5300000000002001</v>
      </c>
      <c r="I34" s="401">
        <v>5</v>
      </c>
      <c r="J34" s="405">
        <v>3</v>
      </c>
      <c r="K34" s="9"/>
    </row>
    <row r="35" spans="1:11">
      <c r="A35" s="368">
        <v>24</v>
      </c>
      <c r="B35" s="379" t="s">
        <v>910</v>
      </c>
      <c r="C35" s="9">
        <v>709</v>
      </c>
      <c r="D35" s="403">
        <v>956.33</v>
      </c>
      <c r="E35" s="9">
        <v>695</v>
      </c>
      <c r="F35" s="9">
        <v>956.33</v>
      </c>
      <c r="G35" s="401">
        <v>14</v>
      </c>
      <c r="H35" s="405">
        <v>0</v>
      </c>
      <c r="I35" s="401">
        <v>0</v>
      </c>
      <c r="J35" s="405">
        <v>0</v>
      </c>
      <c r="K35" s="9"/>
    </row>
    <row r="36" spans="1:11">
      <c r="A36" s="368">
        <v>25</v>
      </c>
      <c r="B36" s="379" t="s">
        <v>911</v>
      </c>
      <c r="C36" s="9">
        <v>1058</v>
      </c>
      <c r="D36" s="404">
        <v>1797.4</v>
      </c>
      <c r="E36" s="9">
        <v>1054</v>
      </c>
      <c r="F36" s="9">
        <v>1647.5</v>
      </c>
      <c r="G36" s="401">
        <v>4</v>
      </c>
      <c r="H36" s="405">
        <v>149.90000000000009</v>
      </c>
      <c r="I36" s="401">
        <v>0</v>
      </c>
      <c r="J36" s="405">
        <v>0</v>
      </c>
      <c r="K36" s="9"/>
    </row>
    <row r="37" spans="1:11">
      <c r="A37" s="368">
        <v>26</v>
      </c>
      <c r="B37" s="379" t="s">
        <v>912</v>
      </c>
      <c r="C37" s="9">
        <v>2219</v>
      </c>
      <c r="D37" s="403">
        <v>3941.81</v>
      </c>
      <c r="E37" s="9">
        <v>2216</v>
      </c>
      <c r="F37" s="9">
        <v>3725.21</v>
      </c>
      <c r="G37" s="401">
        <v>3</v>
      </c>
      <c r="H37" s="405">
        <v>216.59999999999991</v>
      </c>
      <c r="I37" s="401">
        <v>0</v>
      </c>
      <c r="J37" s="405">
        <v>0</v>
      </c>
      <c r="K37" s="9"/>
    </row>
    <row r="38" spans="1:11">
      <c r="A38" s="368">
        <v>27</v>
      </c>
      <c r="B38" s="379" t="s">
        <v>913</v>
      </c>
      <c r="C38" s="9">
        <v>582</v>
      </c>
      <c r="D38" s="403">
        <v>1004.02</v>
      </c>
      <c r="E38" s="9">
        <v>582</v>
      </c>
      <c r="F38" s="9">
        <v>1004.02</v>
      </c>
      <c r="G38" s="401">
        <v>0</v>
      </c>
      <c r="H38" s="405">
        <v>0</v>
      </c>
      <c r="I38" s="401">
        <v>0</v>
      </c>
      <c r="J38" s="405">
        <v>0</v>
      </c>
      <c r="K38" s="9"/>
    </row>
    <row r="39" spans="1:11">
      <c r="A39" s="368">
        <v>28</v>
      </c>
      <c r="B39" s="379" t="s">
        <v>914</v>
      </c>
      <c r="C39" s="9">
        <v>842</v>
      </c>
      <c r="D39" s="403">
        <v>1152.5999999999999</v>
      </c>
      <c r="E39" s="9">
        <v>836</v>
      </c>
      <c r="F39" s="9">
        <v>1130.1500000000001</v>
      </c>
      <c r="G39" s="401">
        <v>0</v>
      </c>
      <c r="H39" s="405">
        <v>18.849999999999817</v>
      </c>
      <c r="I39" s="401">
        <v>6</v>
      </c>
      <c r="J39" s="405">
        <v>3.6</v>
      </c>
      <c r="K39" s="9"/>
    </row>
    <row r="40" spans="1:11">
      <c r="A40" s="368">
        <v>29</v>
      </c>
      <c r="B40" s="379" t="s">
        <v>915</v>
      </c>
      <c r="C40" s="9">
        <v>634</v>
      </c>
      <c r="D40" s="403">
        <v>875.14</v>
      </c>
      <c r="E40" s="9">
        <v>506</v>
      </c>
      <c r="F40" s="9">
        <v>807.94</v>
      </c>
      <c r="G40" s="401">
        <v>16</v>
      </c>
      <c r="H40" s="405">
        <v>0</v>
      </c>
      <c r="I40" s="401">
        <v>112</v>
      </c>
      <c r="J40" s="405">
        <v>67.2</v>
      </c>
      <c r="K40" s="9"/>
    </row>
    <row r="41" spans="1:11">
      <c r="A41" s="368">
        <v>30</v>
      </c>
      <c r="B41" s="379" t="s">
        <v>916</v>
      </c>
      <c r="C41" s="9">
        <v>1380</v>
      </c>
      <c r="D41" s="403">
        <v>2952.3</v>
      </c>
      <c r="E41" s="9">
        <v>1292</v>
      </c>
      <c r="F41" s="9">
        <v>2582.14</v>
      </c>
      <c r="G41" s="401">
        <v>88</v>
      </c>
      <c r="H41" s="405">
        <v>370.16000000000031</v>
      </c>
      <c r="I41" s="401">
        <v>0</v>
      </c>
      <c r="J41" s="405">
        <v>0</v>
      </c>
      <c r="K41" s="9"/>
    </row>
    <row r="42" spans="1:11" s="12" customFormat="1">
      <c r="A42" s="368">
        <v>31</v>
      </c>
      <c r="B42" s="379" t="s">
        <v>917</v>
      </c>
      <c r="C42" s="9">
        <v>1598</v>
      </c>
      <c r="D42" s="403">
        <v>2162.36</v>
      </c>
      <c r="E42" s="9">
        <v>1546</v>
      </c>
      <c r="F42" s="9">
        <v>2146.35</v>
      </c>
      <c r="G42" s="401">
        <v>43</v>
      </c>
      <c r="H42" s="405">
        <v>10.610000000000218</v>
      </c>
      <c r="I42" s="401">
        <v>9</v>
      </c>
      <c r="J42" s="405">
        <v>5.4</v>
      </c>
      <c r="K42" s="9"/>
    </row>
    <row r="43" spans="1:11" s="12" customFormat="1">
      <c r="A43" s="368">
        <v>32</v>
      </c>
      <c r="B43" s="379" t="s">
        <v>918</v>
      </c>
      <c r="C43" s="9">
        <v>1023</v>
      </c>
      <c r="D43" s="403">
        <v>1660.02</v>
      </c>
      <c r="E43" s="9">
        <v>1019</v>
      </c>
      <c r="F43" s="9">
        <v>1660.01</v>
      </c>
      <c r="G43" s="401">
        <v>4</v>
      </c>
      <c r="H43" s="405">
        <v>9.9999999999909051E-3</v>
      </c>
      <c r="I43" s="401">
        <v>0</v>
      </c>
      <c r="J43" s="405">
        <v>0</v>
      </c>
      <c r="K43" s="9"/>
    </row>
    <row r="44" spans="1:11" s="12" customFormat="1">
      <c r="A44" s="3"/>
      <c r="B44" s="380" t="s">
        <v>86</v>
      </c>
      <c r="C44" s="28">
        <v>28470</v>
      </c>
      <c r="D44" s="409">
        <v>45007.599999999991</v>
      </c>
      <c r="E44" s="28">
        <v>27792</v>
      </c>
      <c r="F44" s="28">
        <v>43043.770000000011</v>
      </c>
      <c r="G44" s="402">
        <v>344</v>
      </c>
      <c r="H44" s="441">
        <v>1763.4299999999798</v>
      </c>
      <c r="I44" s="402">
        <v>334</v>
      </c>
      <c r="J44" s="441">
        <v>200.4</v>
      </c>
      <c r="K44" s="9"/>
    </row>
    <row r="45" spans="1:11" s="12" customFormat="1">
      <c r="A45" s="10" t="s">
        <v>38</v>
      </c>
    </row>
    <row r="46" spans="1:11" s="12" customFormat="1">
      <c r="A46" s="10"/>
    </row>
    <row r="47" spans="1:11" s="12" customFormat="1">
      <c r="A47" s="10"/>
      <c r="D47" s="138"/>
      <c r="E47" s="138"/>
      <c r="F47" s="138"/>
      <c r="G47" s="138"/>
      <c r="H47" s="272"/>
      <c r="I47" s="138"/>
      <c r="J47" s="138"/>
      <c r="K47" s="138"/>
    </row>
    <row r="48" spans="1:11" s="12" customFormat="1" ht="15" customHeight="1">
      <c r="A48" s="10"/>
      <c r="D48" s="14"/>
      <c r="E48" s="14"/>
      <c r="F48" s="14"/>
      <c r="G48" s="623" t="s">
        <v>1079</v>
      </c>
      <c r="H48" s="623"/>
      <c r="I48" s="623"/>
      <c r="J48" s="623"/>
      <c r="K48" s="623"/>
    </row>
    <row r="49" spans="1:13" s="15" customFormat="1" ht="13.9" customHeight="1">
      <c r="A49" s="578"/>
      <c r="B49" s="435"/>
      <c r="C49" s="435"/>
      <c r="D49" s="578"/>
      <c r="E49" s="578"/>
      <c r="F49" s="578"/>
      <c r="G49" s="675" t="s">
        <v>1058</v>
      </c>
      <c r="H49" s="675"/>
      <c r="I49" s="675"/>
      <c r="J49" s="675"/>
      <c r="K49" s="675"/>
      <c r="L49" s="80"/>
      <c r="M49" s="80"/>
    </row>
    <row r="50" spans="1:13" s="15" customFormat="1" ht="13.15" customHeight="1">
      <c r="A50" s="435"/>
      <c r="B50" s="435"/>
      <c r="C50" s="435"/>
      <c r="D50" s="435"/>
      <c r="E50" s="435"/>
      <c r="F50" s="435"/>
      <c r="G50" s="435"/>
      <c r="H50" s="435"/>
      <c r="I50" s="435"/>
      <c r="J50" s="578"/>
      <c r="K50" s="578"/>
      <c r="L50" s="80"/>
      <c r="M50" s="80"/>
    </row>
    <row r="51" spans="1:13" s="15" customFormat="1" ht="13.15" customHeight="1">
      <c r="A51" s="435"/>
      <c r="B51" s="435"/>
      <c r="C51" s="435"/>
      <c r="D51" s="624" t="s">
        <v>1081</v>
      </c>
      <c r="E51" s="624"/>
      <c r="F51" s="435"/>
      <c r="G51" s="435"/>
      <c r="H51" s="435"/>
      <c r="I51" s="435"/>
      <c r="J51" s="435"/>
      <c r="K51" s="435"/>
      <c r="L51" s="80"/>
      <c r="M51" s="80"/>
    </row>
    <row r="52" spans="1:13" s="15" customFormat="1">
      <c r="A52" s="14" t="s">
        <v>19</v>
      </c>
      <c r="B52" s="14"/>
      <c r="C52" s="14"/>
      <c r="D52" s="14"/>
      <c r="E52" s="14"/>
      <c r="F52" s="34"/>
      <c r="G52" s="623" t="s">
        <v>1080</v>
      </c>
      <c r="H52" s="623"/>
      <c r="I52" s="623"/>
      <c r="J52" s="623"/>
      <c r="K52" s="623"/>
    </row>
    <row r="53" spans="1:13" s="15" customFormat="1">
      <c r="A53" s="14"/>
      <c r="B53" s="578"/>
      <c r="C53" s="578"/>
      <c r="D53" s="578"/>
      <c r="E53" s="578"/>
      <c r="F53" s="578"/>
      <c r="G53" s="578"/>
      <c r="H53" s="578"/>
      <c r="I53" s="578"/>
      <c r="J53" s="578"/>
    </row>
    <row r="54" spans="1:13">
      <c r="A54" s="754"/>
      <c r="B54" s="754"/>
      <c r="C54" s="754"/>
      <c r="D54" s="754"/>
      <c r="E54" s="754"/>
      <c r="F54" s="754"/>
      <c r="G54" s="754"/>
      <c r="H54" s="754"/>
      <c r="I54" s="754"/>
      <c r="J54" s="754"/>
    </row>
  </sheetData>
  <mergeCells count="21">
    <mergeCell ref="G48:K48"/>
    <mergeCell ref="G49:K49"/>
    <mergeCell ref="A54:J54"/>
    <mergeCell ref="E9:F9"/>
    <mergeCell ref="C9:D9"/>
    <mergeCell ref="D51:E51"/>
    <mergeCell ref="G52:K52"/>
    <mergeCell ref="K9:K10"/>
    <mergeCell ref="B9:B10"/>
    <mergeCell ref="I1:J1"/>
    <mergeCell ref="G9:H9"/>
    <mergeCell ref="I9:J9"/>
    <mergeCell ref="D1:E1"/>
    <mergeCell ref="A9:A10"/>
    <mergeCell ref="A2:J2"/>
    <mergeCell ref="C8:J8"/>
    <mergeCell ref="E7:H7"/>
    <mergeCell ref="A3:J3"/>
    <mergeCell ref="I7:K7"/>
    <mergeCell ref="A7:B7"/>
    <mergeCell ref="A5:K5"/>
  </mergeCells>
  <phoneticPr fontId="0" type="noConversion"/>
  <printOptions horizontalCentered="1"/>
  <pageMargins left="0.70866141732283472" right="0.70866141732283472" top="0.23622047244094491" bottom="0" header="0.31496062992125984" footer="0.31496062992125984"/>
  <pageSetup paperSize="9" scale="79"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S58"/>
  <sheetViews>
    <sheetView zoomScaleSheetLayoutView="90" workbookViewId="0">
      <selection activeCell="C12" sqref="C12:C44"/>
    </sheetView>
  </sheetViews>
  <sheetFormatPr defaultRowHeight="12.75"/>
  <cols>
    <col min="1" max="1" width="5.28515625" customWidth="1"/>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623"/>
      <c r="E1" s="623"/>
      <c r="H1" s="41"/>
      <c r="J1" s="766" t="s">
        <v>66</v>
      </c>
      <c r="K1" s="766"/>
    </row>
    <row r="2" spans="1:19" ht="15">
      <c r="A2" s="767" t="s">
        <v>0</v>
      </c>
      <c r="B2" s="767"/>
      <c r="C2" s="767"/>
      <c r="D2" s="767"/>
      <c r="E2" s="767"/>
      <c r="F2" s="767"/>
      <c r="G2" s="767"/>
      <c r="H2" s="767"/>
      <c r="I2" s="767"/>
      <c r="J2" s="767"/>
    </row>
    <row r="3" spans="1:19" ht="18">
      <c r="A3" s="785" t="s">
        <v>734</v>
      </c>
      <c r="B3" s="785"/>
      <c r="C3" s="785"/>
      <c r="D3" s="785"/>
      <c r="E3" s="785"/>
      <c r="F3" s="785"/>
      <c r="G3" s="785"/>
      <c r="H3" s="785"/>
      <c r="I3" s="785"/>
      <c r="J3" s="785"/>
    </row>
    <row r="4" spans="1:19" ht="10.5" customHeight="1"/>
    <row r="5" spans="1:19" s="15" customFormat="1" ht="15.75" customHeight="1">
      <c r="A5" s="877" t="s">
        <v>429</v>
      </c>
      <c r="B5" s="877"/>
      <c r="C5" s="877"/>
      <c r="D5" s="877"/>
      <c r="E5" s="877"/>
      <c r="F5" s="877"/>
      <c r="G5" s="877"/>
      <c r="H5" s="877"/>
      <c r="I5" s="877"/>
      <c r="J5" s="877"/>
      <c r="K5" s="877"/>
      <c r="L5" s="877"/>
    </row>
    <row r="6" spans="1:19" s="15" customFormat="1" ht="15.75" customHeight="1">
      <c r="A6" s="44"/>
      <c r="B6" s="44"/>
      <c r="C6" s="44"/>
      <c r="D6" s="44"/>
      <c r="E6" s="44"/>
      <c r="F6" s="44"/>
      <c r="G6" s="44"/>
      <c r="H6" s="44"/>
      <c r="I6" s="44"/>
      <c r="J6" s="44"/>
    </row>
    <row r="7" spans="1:19" s="15" customFormat="1">
      <c r="A7" s="666" t="s">
        <v>919</v>
      </c>
      <c r="B7" s="666"/>
      <c r="I7" s="811" t="s">
        <v>1071</v>
      </c>
      <c r="J7" s="811"/>
      <c r="K7" s="811"/>
    </row>
    <row r="8" spans="1:19" s="13" customFormat="1" ht="15.75" hidden="1">
      <c r="C8" s="767" t="s">
        <v>13</v>
      </c>
      <c r="D8" s="767"/>
      <c r="E8" s="767"/>
      <c r="F8" s="767"/>
      <c r="G8" s="767"/>
      <c r="H8" s="767"/>
      <c r="I8" s="767"/>
      <c r="J8" s="767"/>
    </row>
    <row r="9" spans="1:19" ht="30" customHeight="1">
      <c r="A9" s="764" t="s">
        <v>21</v>
      </c>
      <c r="B9" s="764" t="s">
        <v>34</v>
      </c>
      <c r="C9" s="614" t="s">
        <v>850</v>
      </c>
      <c r="D9" s="616"/>
      <c r="E9" s="614" t="s">
        <v>468</v>
      </c>
      <c r="F9" s="616"/>
      <c r="G9" s="614" t="s">
        <v>36</v>
      </c>
      <c r="H9" s="616"/>
      <c r="I9" s="613" t="s">
        <v>101</v>
      </c>
      <c r="J9" s="613"/>
      <c r="K9" s="764" t="s">
        <v>505</v>
      </c>
      <c r="R9" s="9"/>
      <c r="S9" s="12"/>
    </row>
    <row r="10" spans="1:19" s="14" customFormat="1" ht="46.5" customHeight="1">
      <c r="A10" s="765"/>
      <c r="B10" s="765"/>
      <c r="C10" s="5" t="s">
        <v>37</v>
      </c>
      <c r="D10" s="5" t="s">
        <v>100</v>
      </c>
      <c r="E10" s="5" t="s">
        <v>37</v>
      </c>
      <c r="F10" s="5" t="s">
        <v>100</v>
      </c>
      <c r="G10" s="5" t="s">
        <v>37</v>
      </c>
      <c r="H10" s="5" t="s">
        <v>100</v>
      </c>
      <c r="I10" s="5" t="s">
        <v>129</v>
      </c>
      <c r="J10" s="5" t="s">
        <v>130</v>
      </c>
      <c r="K10" s="765"/>
    </row>
    <row r="11" spans="1:19">
      <c r="A11" s="147">
        <v>1</v>
      </c>
      <c r="B11" s="147">
        <v>2</v>
      </c>
      <c r="C11" s="147">
        <v>3</v>
      </c>
      <c r="D11" s="147">
        <v>4</v>
      </c>
      <c r="E11" s="147">
        <v>5</v>
      </c>
      <c r="F11" s="147">
        <v>6</v>
      </c>
      <c r="G11" s="147">
        <v>7</v>
      </c>
      <c r="H11" s="147">
        <v>8</v>
      </c>
      <c r="I11" s="147">
        <v>9</v>
      </c>
      <c r="J11" s="147">
        <v>10</v>
      </c>
      <c r="K11" s="147">
        <v>11</v>
      </c>
    </row>
    <row r="12" spans="1:19">
      <c r="A12" s="8">
        <v>1</v>
      </c>
      <c r="B12" s="379" t="s">
        <v>887</v>
      </c>
      <c r="C12" s="455">
        <v>658</v>
      </c>
      <c r="D12" s="406">
        <v>32.9</v>
      </c>
      <c r="E12" s="455">
        <v>658</v>
      </c>
      <c r="F12" s="406">
        <v>32.9</v>
      </c>
      <c r="G12" s="456">
        <v>0</v>
      </c>
      <c r="H12" s="456">
        <v>0</v>
      </c>
      <c r="I12" s="456">
        <v>0</v>
      </c>
      <c r="J12" s="456">
        <v>0</v>
      </c>
      <c r="K12" s="456">
        <v>0</v>
      </c>
    </row>
    <row r="13" spans="1:19">
      <c r="A13" s="8">
        <v>2</v>
      </c>
      <c r="B13" s="379" t="s">
        <v>888</v>
      </c>
      <c r="C13" s="455">
        <v>633</v>
      </c>
      <c r="D13" s="406">
        <v>31.65</v>
      </c>
      <c r="E13" s="455">
        <v>633</v>
      </c>
      <c r="F13" s="406">
        <v>31.65</v>
      </c>
      <c r="G13" s="456">
        <v>0</v>
      </c>
      <c r="H13" s="456">
        <v>0</v>
      </c>
      <c r="I13" s="456">
        <v>0</v>
      </c>
      <c r="J13" s="456">
        <v>0</v>
      </c>
      <c r="K13" s="456">
        <v>1475</v>
      </c>
    </row>
    <row r="14" spans="1:19">
      <c r="A14" s="8">
        <v>3</v>
      </c>
      <c r="B14" s="379" t="s">
        <v>889</v>
      </c>
      <c r="C14" s="455">
        <v>2102</v>
      </c>
      <c r="D14" s="406">
        <v>105.1</v>
      </c>
      <c r="E14" s="455">
        <v>2102</v>
      </c>
      <c r="F14" s="406">
        <v>105.1</v>
      </c>
      <c r="G14" s="456">
        <v>0</v>
      </c>
      <c r="H14" s="456">
        <v>0</v>
      </c>
      <c r="I14" s="456">
        <v>0</v>
      </c>
      <c r="J14" s="456">
        <v>0</v>
      </c>
      <c r="K14" s="456">
        <v>0</v>
      </c>
    </row>
    <row r="15" spans="1:19">
      <c r="A15" s="8">
        <v>4</v>
      </c>
      <c r="B15" s="379" t="s">
        <v>890</v>
      </c>
      <c r="C15" s="455">
        <v>1901</v>
      </c>
      <c r="D15" s="406">
        <v>95.05</v>
      </c>
      <c r="E15" s="455">
        <v>1901</v>
      </c>
      <c r="F15" s="406">
        <v>95.05</v>
      </c>
      <c r="G15" s="456">
        <v>0</v>
      </c>
      <c r="H15" s="456">
        <v>0</v>
      </c>
      <c r="I15" s="456">
        <v>0</v>
      </c>
      <c r="J15" s="456">
        <v>0</v>
      </c>
      <c r="K15" s="456">
        <v>0</v>
      </c>
    </row>
    <row r="16" spans="1:19">
      <c r="A16" s="8">
        <v>5</v>
      </c>
      <c r="B16" s="379" t="s">
        <v>891</v>
      </c>
      <c r="C16" s="455">
        <v>1592</v>
      </c>
      <c r="D16" s="406">
        <v>79.599999999999994</v>
      </c>
      <c r="E16" s="455">
        <v>1592</v>
      </c>
      <c r="F16" s="406">
        <v>79.599999999999994</v>
      </c>
      <c r="G16" s="456">
        <v>0</v>
      </c>
      <c r="H16" s="456">
        <v>0</v>
      </c>
      <c r="I16" s="456">
        <v>0</v>
      </c>
      <c r="J16" s="456">
        <v>0</v>
      </c>
      <c r="K16" s="456">
        <v>0</v>
      </c>
    </row>
    <row r="17" spans="1:11">
      <c r="A17" s="8">
        <v>6</v>
      </c>
      <c r="B17" s="379" t="s">
        <v>892</v>
      </c>
      <c r="C17" s="455">
        <v>1753</v>
      </c>
      <c r="D17" s="406">
        <v>87.65</v>
      </c>
      <c r="E17" s="455">
        <v>1753</v>
      </c>
      <c r="F17" s="406">
        <v>87.65</v>
      </c>
      <c r="G17" s="456">
        <v>0</v>
      </c>
      <c r="H17" s="456">
        <v>0</v>
      </c>
      <c r="I17" s="456">
        <v>0</v>
      </c>
      <c r="J17" s="456">
        <v>0</v>
      </c>
      <c r="K17" s="456">
        <v>0</v>
      </c>
    </row>
    <row r="18" spans="1:11">
      <c r="A18" s="8">
        <v>7</v>
      </c>
      <c r="B18" s="379" t="s">
        <v>893</v>
      </c>
      <c r="C18" s="455">
        <v>1989</v>
      </c>
      <c r="D18" s="406">
        <v>99.45</v>
      </c>
      <c r="E18" s="455">
        <v>1989</v>
      </c>
      <c r="F18" s="406">
        <v>99.45</v>
      </c>
      <c r="G18" s="456">
        <v>0</v>
      </c>
      <c r="H18" s="456">
        <v>0</v>
      </c>
      <c r="I18" s="456">
        <v>0</v>
      </c>
      <c r="J18" s="456">
        <v>0</v>
      </c>
      <c r="K18" s="456">
        <v>0</v>
      </c>
    </row>
    <row r="19" spans="1:11">
      <c r="A19" s="8">
        <v>8</v>
      </c>
      <c r="B19" s="379" t="s">
        <v>894</v>
      </c>
      <c r="C19" s="455">
        <v>1907</v>
      </c>
      <c r="D19" s="406">
        <v>95.35</v>
      </c>
      <c r="E19" s="455">
        <v>1907</v>
      </c>
      <c r="F19" s="406">
        <v>95.35</v>
      </c>
      <c r="G19" s="456">
        <v>0</v>
      </c>
      <c r="H19" s="456">
        <v>0</v>
      </c>
      <c r="I19" s="456">
        <v>0</v>
      </c>
      <c r="J19" s="456">
        <v>0</v>
      </c>
      <c r="K19" s="9">
        <v>0</v>
      </c>
    </row>
    <row r="20" spans="1:11">
      <c r="A20" s="8">
        <v>9</v>
      </c>
      <c r="B20" s="379" t="s">
        <v>895</v>
      </c>
      <c r="C20" s="455">
        <v>832</v>
      </c>
      <c r="D20" s="406">
        <v>41.6</v>
      </c>
      <c r="E20" s="455">
        <v>832</v>
      </c>
      <c r="F20" s="406">
        <v>41.6</v>
      </c>
      <c r="G20" s="456">
        <v>0</v>
      </c>
      <c r="H20" s="456">
        <v>0</v>
      </c>
      <c r="I20" s="456">
        <v>0</v>
      </c>
      <c r="J20" s="456">
        <v>0</v>
      </c>
      <c r="K20" s="9">
        <v>0</v>
      </c>
    </row>
    <row r="21" spans="1:11">
      <c r="A21" s="8">
        <v>10</v>
      </c>
      <c r="B21" s="379" t="s">
        <v>896</v>
      </c>
      <c r="C21" s="455">
        <v>871</v>
      </c>
      <c r="D21" s="406">
        <v>43.55</v>
      </c>
      <c r="E21" s="455">
        <v>871</v>
      </c>
      <c r="F21" s="406">
        <v>43.55</v>
      </c>
      <c r="G21" s="456">
        <v>0</v>
      </c>
      <c r="H21" s="456">
        <v>0</v>
      </c>
      <c r="I21" s="456">
        <v>0</v>
      </c>
      <c r="J21" s="456">
        <v>0</v>
      </c>
      <c r="K21" s="9">
        <v>1473</v>
      </c>
    </row>
    <row r="22" spans="1:11">
      <c r="A22" s="8">
        <v>11</v>
      </c>
      <c r="B22" s="379" t="s">
        <v>897</v>
      </c>
      <c r="C22" s="455">
        <v>3031</v>
      </c>
      <c r="D22" s="406">
        <v>151.55000000000001</v>
      </c>
      <c r="E22" s="455">
        <v>3031</v>
      </c>
      <c r="F22" s="406">
        <v>151.55000000000001</v>
      </c>
      <c r="G22" s="456">
        <v>0</v>
      </c>
      <c r="H22" s="456">
        <v>0</v>
      </c>
      <c r="I22" s="456">
        <v>0</v>
      </c>
      <c r="J22" s="456">
        <v>0</v>
      </c>
      <c r="K22" s="9">
        <v>1473</v>
      </c>
    </row>
    <row r="23" spans="1:11">
      <c r="A23" s="8">
        <v>12</v>
      </c>
      <c r="B23" s="379" t="s">
        <v>898</v>
      </c>
      <c r="C23" s="455">
        <v>1644</v>
      </c>
      <c r="D23" s="406">
        <v>82.2</v>
      </c>
      <c r="E23" s="455">
        <v>1644</v>
      </c>
      <c r="F23" s="406">
        <v>82.2</v>
      </c>
      <c r="G23" s="456">
        <v>0</v>
      </c>
      <c r="H23" s="456">
        <v>0</v>
      </c>
      <c r="I23" s="456">
        <v>0</v>
      </c>
      <c r="J23" s="456">
        <v>0</v>
      </c>
      <c r="K23" s="9">
        <v>0</v>
      </c>
    </row>
    <row r="24" spans="1:11">
      <c r="A24" s="8">
        <v>13</v>
      </c>
      <c r="B24" s="379" t="s">
        <v>899</v>
      </c>
      <c r="C24" s="455">
        <v>1624</v>
      </c>
      <c r="D24" s="406">
        <v>81.2</v>
      </c>
      <c r="E24" s="455">
        <v>1624</v>
      </c>
      <c r="F24" s="406">
        <v>81.2</v>
      </c>
      <c r="G24" s="456">
        <v>0</v>
      </c>
      <c r="H24" s="456">
        <v>0</v>
      </c>
      <c r="I24" s="456">
        <v>0</v>
      </c>
      <c r="J24" s="456">
        <v>0</v>
      </c>
      <c r="K24" s="9">
        <v>0</v>
      </c>
    </row>
    <row r="25" spans="1:11">
      <c r="A25" s="8">
        <v>14</v>
      </c>
      <c r="B25" s="379" t="s">
        <v>900</v>
      </c>
      <c r="C25" s="455">
        <v>1439</v>
      </c>
      <c r="D25" s="406">
        <v>71.95</v>
      </c>
      <c r="E25" s="455">
        <v>1439</v>
      </c>
      <c r="F25" s="406">
        <v>71.95</v>
      </c>
      <c r="G25" s="456">
        <v>0</v>
      </c>
      <c r="H25" s="456">
        <v>0</v>
      </c>
      <c r="I25" s="456">
        <v>0</v>
      </c>
      <c r="J25" s="456">
        <v>0</v>
      </c>
      <c r="K25" s="9">
        <v>0</v>
      </c>
    </row>
    <row r="26" spans="1:11">
      <c r="A26" s="8">
        <v>15</v>
      </c>
      <c r="B26" s="379" t="s">
        <v>901</v>
      </c>
      <c r="C26" s="455">
        <v>545</v>
      </c>
      <c r="D26" s="406">
        <v>27.25</v>
      </c>
      <c r="E26" s="455">
        <v>545</v>
      </c>
      <c r="F26" s="406">
        <v>27.25</v>
      </c>
      <c r="G26" s="456">
        <v>0</v>
      </c>
      <c r="H26" s="456">
        <v>0</v>
      </c>
      <c r="I26" s="456">
        <v>0</v>
      </c>
      <c r="J26" s="456">
        <v>0</v>
      </c>
      <c r="K26" s="9">
        <v>0</v>
      </c>
    </row>
    <row r="27" spans="1:11">
      <c r="A27" s="8">
        <v>16</v>
      </c>
      <c r="B27" s="379" t="s">
        <v>902</v>
      </c>
      <c r="C27" s="455">
        <v>726</v>
      </c>
      <c r="D27" s="406">
        <v>36.299999999999997</v>
      </c>
      <c r="E27" s="455">
        <v>726</v>
      </c>
      <c r="F27" s="406">
        <v>36.299999999999997</v>
      </c>
      <c r="G27" s="456">
        <v>0</v>
      </c>
      <c r="H27" s="456">
        <v>0</v>
      </c>
      <c r="I27" s="456">
        <v>0</v>
      </c>
      <c r="J27" s="456">
        <v>0</v>
      </c>
      <c r="K27" s="9">
        <v>0</v>
      </c>
    </row>
    <row r="28" spans="1:11">
      <c r="A28" s="8">
        <v>17</v>
      </c>
      <c r="B28" s="379" t="s">
        <v>903</v>
      </c>
      <c r="C28" s="455">
        <v>1697</v>
      </c>
      <c r="D28" s="406">
        <v>84.85</v>
      </c>
      <c r="E28" s="455">
        <v>1697</v>
      </c>
      <c r="F28" s="406">
        <v>84.85</v>
      </c>
      <c r="G28" s="456">
        <v>0</v>
      </c>
      <c r="H28" s="456">
        <v>0</v>
      </c>
      <c r="I28" s="456">
        <v>0</v>
      </c>
      <c r="J28" s="456">
        <v>0</v>
      </c>
      <c r="K28" s="9">
        <v>0</v>
      </c>
    </row>
    <row r="29" spans="1:11">
      <c r="A29" s="8">
        <v>18</v>
      </c>
      <c r="B29" s="379" t="s">
        <v>904</v>
      </c>
      <c r="C29" s="455">
        <v>1912</v>
      </c>
      <c r="D29" s="406">
        <v>95.6</v>
      </c>
      <c r="E29" s="455">
        <v>1912</v>
      </c>
      <c r="F29" s="406">
        <v>95.6</v>
      </c>
      <c r="G29" s="456">
        <v>0</v>
      </c>
      <c r="H29" s="456">
        <v>0</v>
      </c>
      <c r="I29" s="456">
        <v>0</v>
      </c>
      <c r="J29" s="456">
        <v>0</v>
      </c>
      <c r="K29" s="9">
        <v>0</v>
      </c>
    </row>
    <row r="30" spans="1:11">
      <c r="A30" s="8">
        <v>19</v>
      </c>
      <c r="B30" s="379" t="s">
        <v>905</v>
      </c>
      <c r="C30" s="455">
        <v>2136</v>
      </c>
      <c r="D30" s="406">
        <v>106.8</v>
      </c>
      <c r="E30" s="455">
        <v>2136</v>
      </c>
      <c r="F30" s="406">
        <v>106.8</v>
      </c>
      <c r="G30" s="456">
        <v>0</v>
      </c>
      <c r="H30" s="456">
        <v>0</v>
      </c>
      <c r="I30" s="456">
        <v>0</v>
      </c>
      <c r="J30" s="456">
        <v>0</v>
      </c>
      <c r="K30" s="9">
        <v>1473</v>
      </c>
    </row>
    <row r="31" spans="1:11">
      <c r="A31" s="8">
        <v>20</v>
      </c>
      <c r="B31" s="379" t="s">
        <v>906</v>
      </c>
      <c r="C31" s="455">
        <v>1431</v>
      </c>
      <c r="D31" s="406">
        <v>71.55</v>
      </c>
      <c r="E31" s="455">
        <v>1431</v>
      </c>
      <c r="F31" s="406">
        <v>71.55</v>
      </c>
      <c r="G31" s="456">
        <v>0</v>
      </c>
      <c r="H31" s="456">
        <v>0</v>
      </c>
      <c r="I31" s="456">
        <v>0</v>
      </c>
      <c r="J31" s="456">
        <v>0</v>
      </c>
      <c r="K31" s="9">
        <v>0</v>
      </c>
    </row>
    <row r="32" spans="1:11">
      <c r="A32" s="8">
        <v>21</v>
      </c>
      <c r="B32" s="379" t="s">
        <v>907</v>
      </c>
      <c r="C32" s="455">
        <v>1922</v>
      </c>
      <c r="D32" s="406">
        <v>96.1</v>
      </c>
      <c r="E32" s="455">
        <v>1922</v>
      </c>
      <c r="F32" s="406">
        <v>96.1</v>
      </c>
      <c r="G32" s="456">
        <v>0</v>
      </c>
      <c r="H32" s="456">
        <v>0</v>
      </c>
      <c r="I32" s="456">
        <v>0</v>
      </c>
      <c r="J32" s="456">
        <v>0</v>
      </c>
      <c r="K32" s="9">
        <v>0</v>
      </c>
    </row>
    <row r="33" spans="1:16">
      <c r="A33" s="8">
        <v>22</v>
      </c>
      <c r="B33" s="379" t="s">
        <v>908</v>
      </c>
      <c r="C33" s="455">
        <v>878</v>
      </c>
      <c r="D33" s="406">
        <v>43.9</v>
      </c>
      <c r="E33" s="455">
        <v>878</v>
      </c>
      <c r="F33" s="406">
        <v>43.9</v>
      </c>
      <c r="G33" s="456">
        <v>0</v>
      </c>
      <c r="H33" s="456">
        <v>0</v>
      </c>
      <c r="I33" s="456">
        <v>0</v>
      </c>
      <c r="J33" s="456">
        <v>0</v>
      </c>
      <c r="K33" s="9">
        <v>1473</v>
      </c>
    </row>
    <row r="34" spans="1:16">
      <c r="A34" s="8">
        <v>23</v>
      </c>
      <c r="B34" s="379" t="s">
        <v>909</v>
      </c>
      <c r="C34" s="455">
        <v>2258</v>
      </c>
      <c r="D34" s="406">
        <v>112.9</v>
      </c>
      <c r="E34" s="455">
        <v>2258</v>
      </c>
      <c r="F34" s="406">
        <v>112.9</v>
      </c>
      <c r="G34" s="456">
        <v>0</v>
      </c>
      <c r="H34" s="456">
        <v>0</v>
      </c>
      <c r="I34" s="456">
        <v>0</v>
      </c>
      <c r="J34" s="456">
        <v>0</v>
      </c>
      <c r="K34" s="9">
        <v>0</v>
      </c>
    </row>
    <row r="35" spans="1:16">
      <c r="A35" s="8">
        <v>24</v>
      </c>
      <c r="B35" s="379" t="s">
        <v>910</v>
      </c>
      <c r="C35" s="455">
        <v>1665</v>
      </c>
      <c r="D35" s="406">
        <v>83.25</v>
      </c>
      <c r="E35" s="455">
        <v>1665</v>
      </c>
      <c r="F35" s="406">
        <v>83.25</v>
      </c>
      <c r="G35" s="456">
        <v>0</v>
      </c>
      <c r="H35" s="456">
        <v>0</v>
      </c>
      <c r="I35" s="456">
        <v>0</v>
      </c>
      <c r="J35" s="456">
        <v>0</v>
      </c>
      <c r="K35" s="9">
        <v>0</v>
      </c>
    </row>
    <row r="36" spans="1:16">
      <c r="A36" s="8">
        <v>25</v>
      </c>
      <c r="B36" s="379" t="s">
        <v>911</v>
      </c>
      <c r="C36" s="455">
        <v>1202</v>
      </c>
      <c r="D36" s="406">
        <v>60.1</v>
      </c>
      <c r="E36" s="455">
        <v>1202</v>
      </c>
      <c r="F36" s="406">
        <v>60.1</v>
      </c>
      <c r="G36" s="456">
        <v>0</v>
      </c>
      <c r="H36" s="456">
        <v>0</v>
      </c>
      <c r="I36" s="456">
        <v>0</v>
      </c>
      <c r="J36" s="456">
        <v>0</v>
      </c>
      <c r="K36" s="9">
        <v>0</v>
      </c>
    </row>
    <row r="37" spans="1:16">
      <c r="A37" s="8">
        <v>26</v>
      </c>
      <c r="B37" s="379" t="s">
        <v>912</v>
      </c>
      <c r="C37" s="455">
        <v>2317</v>
      </c>
      <c r="D37" s="406">
        <v>115.85</v>
      </c>
      <c r="E37" s="455">
        <v>2317</v>
      </c>
      <c r="F37" s="406">
        <v>115.85</v>
      </c>
      <c r="G37" s="456">
        <v>0</v>
      </c>
      <c r="H37" s="456">
        <v>0</v>
      </c>
      <c r="I37" s="456">
        <v>0</v>
      </c>
      <c r="J37" s="456">
        <v>0</v>
      </c>
      <c r="K37" s="9">
        <v>0</v>
      </c>
    </row>
    <row r="38" spans="1:16">
      <c r="A38" s="8">
        <v>27</v>
      </c>
      <c r="B38" s="379" t="s">
        <v>913</v>
      </c>
      <c r="C38" s="455">
        <v>1590</v>
      </c>
      <c r="D38" s="406">
        <v>79.5</v>
      </c>
      <c r="E38" s="455">
        <v>1590</v>
      </c>
      <c r="F38" s="406">
        <v>79.5</v>
      </c>
      <c r="G38" s="456">
        <v>0</v>
      </c>
      <c r="H38" s="456">
        <v>0</v>
      </c>
      <c r="I38" s="456">
        <v>0</v>
      </c>
      <c r="J38" s="456">
        <v>0</v>
      </c>
      <c r="K38" s="9">
        <v>0</v>
      </c>
    </row>
    <row r="39" spans="1:16">
      <c r="A39" s="8">
        <v>28</v>
      </c>
      <c r="B39" s="379" t="s">
        <v>914</v>
      </c>
      <c r="C39" s="455">
        <v>2357</v>
      </c>
      <c r="D39" s="406">
        <v>117.85</v>
      </c>
      <c r="E39" s="455">
        <v>2357</v>
      </c>
      <c r="F39" s="406">
        <v>117.85</v>
      </c>
      <c r="G39" s="456">
        <v>0</v>
      </c>
      <c r="H39" s="456">
        <v>0</v>
      </c>
      <c r="I39" s="456">
        <v>0</v>
      </c>
      <c r="J39" s="456">
        <v>0</v>
      </c>
      <c r="K39" s="9">
        <v>0</v>
      </c>
    </row>
    <row r="40" spans="1:16">
      <c r="A40" s="8">
        <v>29</v>
      </c>
      <c r="B40" s="379" t="s">
        <v>915</v>
      </c>
      <c r="C40" s="455">
        <v>1707</v>
      </c>
      <c r="D40" s="406">
        <v>85.35</v>
      </c>
      <c r="E40" s="455">
        <v>1707</v>
      </c>
      <c r="F40" s="406">
        <v>85.35</v>
      </c>
      <c r="G40" s="456">
        <v>0</v>
      </c>
      <c r="H40" s="456">
        <v>0</v>
      </c>
      <c r="I40" s="456">
        <v>0</v>
      </c>
      <c r="J40" s="456">
        <v>0</v>
      </c>
      <c r="K40" s="9">
        <v>0</v>
      </c>
    </row>
    <row r="41" spans="1:16">
      <c r="A41" s="8">
        <v>30</v>
      </c>
      <c r="B41" s="379" t="s">
        <v>916</v>
      </c>
      <c r="C41" s="455">
        <v>2669</v>
      </c>
      <c r="D41" s="406">
        <v>133.44999999999999</v>
      </c>
      <c r="E41" s="455">
        <v>2669</v>
      </c>
      <c r="F41" s="406">
        <v>133.44999999999999</v>
      </c>
      <c r="G41" s="456">
        <v>0</v>
      </c>
      <c r="H41" s="456">
        <v>0</v>
      </c>
      <c r="I41" s="456">
        <v>0</v>
      </c>
      <c r="J41" s="456">
        <v>0</v>
      </c>
      <c r="K41" s="9">
        <v>0</v>
      </c>
    </row>
    <row r="42" spans="1:16" s="12" customFormat="1">
      <c r="A42" s="8">
        <v>31</v>
      </c>
      <c r="B42" s="379" t="s">
        <v>917</v>
      </c>
      <c r="C42" s="455">
        <v>2700</v>
      </c>
      <c r="D42" s="406">
        <v>135</v>
      </c>
      <c r="E42" s="455">
        <v>2700</v>
      </c>
      <c r="F42" s="406">
        <v>135</v>
      </c>
      <c r="G42" s="456">
        <v>0</v>
      </c>
      <c r="H42" s="456">
        <v>0</v>
      </c>
      <c r="I42" s="456">
        <v>0</v>
      </c>
      <c r="J42" s="456">
        <v>0</v>
      </c>
      <c r="K42" s="9">
        <v>0</v>
      </c>
    </row>
    <row r="43" spans="1:16" s="12" customFormat="1">
      <c r="A43" s="8">
        <v>32</v>
      </c>
      <c r="B43" s="379" t="s">
        <v>918</v>
      </c>
      <c r="C43" s="455">
        <v>2608</v>
      </c>
      <c r="D43" s="406">
        <v>130.4</v>
      </c>
      <c r="E43" s="455">
        <v>2608</v>
      </c>
      <c r="F43" s="406">
        <v>130.4</v>
      </c>
      <c r="G43" s="456">
        <v>0</v>
      </c>
      <c r="H43" s="456">
        <v>0</v>
      </c>
      <c r="I43" s="456">
        <v>0</v>
      </c>
      <c r="J43" s="456">
        <v>0</v>
      </c>
      <c r="K43" s="9">
        <v>0</v>
      </c>
    </row>
    <row r="44" spans="1:16" s="12" customFormat="1">
      <c r="A44" s="3"/>
      <c r="B44" s="380" t="s">
        <v>86</v>
      </c>
      <c r="C44" s="457">
        <v>54296</v>
      </c>
      <c r="D44" s="441">
        <v>2714.8</v>
      </c>
      <c r="E44" s="457">
        <v>54296</v>
      </c>
      <c r="F44" s="441">
        <v>2714.8</v>
      </c>
      <c r="G44" s="402">
        <v>0</v>
      </c>
      <c r="H44" s="402">
        <v>0</v>
      </c>
      <c r="I44" s="402">
        <v>0</v>
      </c>
      <c r="J44" s="402">
        <v>0</v>
      </c>
      <c r="K44" s="28">
        <v>7367</v>
      </c>
    </row>
    <row r="45" spans="1:16" s="12" customFormat="1"/>
    <row r="46" spans="1:16" s="12" customFormat="1">
      <c r="A46" s="10" t="s">
        <v>38</v>
      </c>
    </row>
    <row r="47" spans="1:16" ht="118.5" customHeight="1">
      <c r="A47" s="878" t="s">
        <v>969</v>
      </c>
      <c r="B47" s="878"/>
      <c r="C47" s="878"/>
      <c r="D47" s="878"/>
      <c r="E47" s="436"/>
      <c r="F47" s="436"/>
    </row>
    <row r="48" spans="1:16" s="15" customFormat="1" ht="13.9" customHeight="1">
      <c r="A48" s="578"/>
      <c r="B48" s="435"/>
      <c r="C48" s="435"/>
      <c r="D48" s="435"/>
      <c r="E48" s="138"/>
      <c r="F48" s="138"/>
      <c r="G48" s="138"/>
      <c r="H48" s="138"/>
      <c r="I48" s="272"/>
      <c r="J48" s="138"/>
      <c r="K48" s="138"/>
      <c r="L48" s="138"/>
      <c r="M48" s="80"/>
      <c r="N48" s="80"/>
      <c r="O48" s="80"/>
      <c r="P48" s="80"/>
    </row>
    <row r="49" spans="1:16" s="15" customFormat="1" ht="13.15" customHeight="1">
      <c r="A49" s="435"/>
      <c r="B49" s="435"/>
      <c r="C49" s="435"/>
      <c r="D49" s="435"/>
      <c r="E49" s="14"/>
      <c r="F49" s="14"/>
      <c r="G49" s="14"/>
      <c r="H49" s="623" t="s">
        <v>1079</v>
      </c>
      <c r="I49" s="623"/>
      <c r="J49" s="623"/>
      <c r="K49" s="623"/>
      <c r="L49" s="623"/>
      <c r="M49" s="80"/>
      <c r="N49" s="80"/>
      <c r="O49" s="80"/>
      <c r="P49" s="80"/>
    </row>
    <row r="50" spans="1:16" s="15" customFormat="1" ht="13.15" customHeight="1">
      <c r="A50" s="435"/>
      <c r="B50" s="435"/>
      <c r="C50" s="435"/>
      <c r="D50" s="435"/>
      <c r="E50" s="578"/>
      <c r="F50" s="578"/>
      <c r="G50" s="578"/>
      <c r="H50" s="675" t="s">
        <v>1058</v>
      </c>
      <c r="I50" s="675"/>
      <c r="J50" s="675"/>
      <c r="K50" s="675"/>
      <c r="L50" s="675"/>
      <c r="M50" s="80"/>
      <c r="N50" s="80"/>
      <c r="O50" s="80"/>
      <c r="P50" s="80"/>
    </row>
    <row r="51" spans="1:16" s="437" customFormat="1" ht="13.15" customHeight="1">
      <c r="A51" s="573"/>
      <c r="B51" s="573"/>
      <c r="C51" s="573"/>
      <c r="D51" s="573"/>
      <c r="E51" s="435"/>
      <c r="F51" s="435"/>
      <c r="G51" s="435"/>
      <c r="H51" s="435"/>
      <c r="I51" s="435"/>
      <c r="J51" s="435"/>
      <c r="K51" s="578"/>
      <c r="L51" s="578"/>
      <c r="M51" s="435"/>
      <c r="N51" s="435"/>
      <c r="O51" s="435"/>
      <c r="P51" s="435"/>
    </row>
    <row r="52" spans="1:16" s="437" customFormat="1" ht="13.15" customHeight="1">
      <c r="A52" s="573"/>
      <c r="B52" s="573"/>
      <c r="C52" s="573"/>
      <c r="D52" s="573"/>
      <c r="E52" s="624" t="s">
        <v>1081</v>
      </c>
      <c r="F52" s="624"/>
      <c r="G52" s="435"/>
      <c r="H52" s="435"/>
      <c r="I52" s="435"/>
      <c r="J52" s="435"/>
      <c r="K52" s="435"/>
      <c r="L52" s="435"/>
      <c r="M52" s="435"/>
      <c r="N52" s="435"/>
      <c r="O52" s="435"/>
      <c r="P52" s="435"/>
    </row>
    <row r="53" spans="1:16" s="437" customFormat="1" ht="13.15" customHeight="1">
      <c r="A53" s="573"/>
      <c r="B53" s="573"/>
      <c r="C53" s="573"/>
      <c r="D53" s="573"/>
      <c r="E53" s="14"/>
      <c r="F53" s="14"/>
      <c r="G53" s="34"/>
      <c r="H53" s="623" t="s">
        <v>1080</v>
      </c>
      <c r="I53" s="623"/>
      <c r="J53" s="623"/>
      <c r="K53" s="623"/>
      <c r="L53" s="623"/>
      <c r="M53" s="435"/>
      <c r="N53" s="435"/>
      <c r="O53" s="435"/>
      <c r="P53" s="435"/>
    </row>
    <row r="54" spans="1:16" s="437" customFormat="1" ht="13.15" customHeight="1">
      <c r="A54" s="434"/>
      <c r="B54" s="434"/>
      <c r="C54" s="434"/>
      <c r="D54" s="434"/>
      <c r="E54" s="434"/>
      <c r="F54" s="434"/>
      <c r="G54" s="434"/>
      <c r="H54" s="434"/>
      <c r="I54" s="434"/>
      <c r="J54" s="434"/>
      <c r="K54" s="435"/>
      <c r="L54" s="435"/>
      <c r="M54" s="435"/>
      <c r="N54" s="435"/>
      <c r="O54" s="435"/>
      <c r="P54" s="435"/>
    </row>
    <row r="55" spans="1:16" s="437" customFormat="1" ht="13.15" customHeight="1">
      <c r="A55" s="434"/>
      <c r="B55" s="434"/>
      <c r="C55" s="434"/>
      <c r="D55" s="434"/>
      <c r="E55" s="434"/>
      <c r="F55" s="434"/>
      <c r="G55" s="434"/>
      <c r="H55" s="434"/>
      <c r="I55" s="434"/>
      <c r="J55" s="434"/>
      <c r="K55" s="435"/>
      <c r="L55" s="435"/>
      <c r="M55" s="435"/>
      <c r="N55" s="435"/>
      <c r="O55" s="435"/>
      <c r="P55" s="435"/>
    </row>
    <row r="56" spans="1:16" s="15" customFormat="1">
      <c r="A56" s="14" t="s">
        <v>19</v>
      </c>
      <c r="B56" s="14"/>
      <c r="C56" s="14"/>
      <c r="D56" s="14"/>
      <c r="E56" s="14"/>
      <c r="F56" s="14"/>
      <c r="H56" s="623"/>
      <c r="I56" s="623"/>
    </row>
    <row r="57" spans="1:16" s="15" customFormat="1">
      <c r="A57" s="14"/>
    </row>
    <row r="58" spans="1:16">
      <c r="A58" s="754"/>
      <c r="B58" s="754"/>
      <c r="C58" s="754"/>
      <c r="D58" s="754"/>
      <c r="E58" s="754"/>
      <c r="F58" s="754"/>
      <c r="G58" s="754"/>
      <c r="H58" s="754"/>
      <c r="I58" s="754"/>
      <c r="J58" s="754"/>
    </row>
  </sheetData>
  <mergeCells count="22">
    <mergeCell ref="A58:J58"/>
    <mergeCell ref="I7:K7"/>
    <mergeCell ref="H56:I56"/>
    <mergeCell ref="C8:J8"/>
    <mergeCell ref="A9:A10"/>
    <mergeCell ref="B9:B10"/>
    <mergeCell ref="E9:F9"/>
    <mergeCell ref="G9:H9"/>
    <mergeCell ref="A47:D47"/>
    <mergeCell ref="H49:L49"/>
    <mergeCell ref="H50:L50"/>
    <mergeCell ref="E52:F52"/>
    <mergeCell ref="H53:L53"/>
    <mergeCell ref="J1:K1"/>
    <mergeCell ref="I9:J9"/>
    <mergeCell ref="D1:E1"/>
    <mergeCell ref="A2:J2"/>
    <mergeCell ref="A3:J3"/>
    <mergeCell ref="C9:D9"/>
    <mergeCell ref="A5:L5"/>
    <mergeCell ref="K9:K10"/>
    <mergeCell ref="A7:B7"/>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S53"/>
  <sheetViews>
    <sheetView view="pageBreakPreview" topLeftCell="A40" zoomScale="90" zoomScaleSheetLayoutView="90" workbookViewId="0">
      <selection activeCell="G12" sqref="G12:G44"/>
    </sheetView>
  </sheetViews>
  <sheetFormatPr defaultRowHeight="12.75"/>
  <cols>
    <col min="1" max="1" width="6.140625" customWidth="1"/>
    <col min="2" max="2" width="15.7109375" customWidth="1"/>
    <col min="3" max="3" width="14.28515625" customWidth="1"/>
    <col min="4" max="4" width="15.85546875" customWidth="1"/>
    <col min="5" max="5" width="9.28515625" customWidth="1"/>
    <col min="6" max="6" width="13.5703125" customWidth="1"/>
    <col min="7" max="7" width="9.7109375" customWidth="1"/>
    <col min="8" max="8" width="10.42578125" customWidth="1"/>
    <col min="9" max="9" width="13.5703125" customWidth="1"/>
    <col min="10" max="10" width="17.42578125" customWidth="1"/>
    <col min="11" max="11" width="15" customWidth="1"/>
  </cols>
  <sheetData>
    <row r="1" spans="1:19" ht="22.9" customHeight="1">
      <c r="D1" s="623"/>
      <c r="E1" s="623"/>
      <c r="H1" s="41"/>
      <c r="J1" s="766" t="s">
        <v>469</v>
      </c>
      <c r="K1" s="766"/>
    </row>
    <row r="2" spans="1:19" ht="15">
      <c r="A2" s="767" t="s">
        <v>0</v>
      </c>
      <c r="B2" s="767"/>
      <c r="C2" s="767"/>
      <c r="D2" s="767"/>
      <c r="E2" s="767"/>
      <c r="F2" s="767"/>
      <c r="G2" s="767"/>
      <c r="H2" s="767"/>
      <c r="I2" s="767"/>
      <c r="J2" s="767"/>
    </row>
    <row r="3" spans="1:19" ht="18">
      <c r="A3" s="785" t="s">
        <v>734</v>
      </c>
      <c r="B3" s="785"/>
      <c r="C3" s="785"/>
      <c r="D3" s="785"/>
      <c r="E3" s="785"/>
      <c r="F3" s="785"/>
      <c r="G3" s="785"/>
      <c r="H3" s="785"/>
      <c r="I3" s="785"/>
      <c r="J3" s="785"/>
    </row>
    <row r="4" spans="1:19" ht="10.5" customHeight="1"/>
    <row r="5" spans="1:19" s="15" customFormat="1" ht="15.75" customHeight="1">
      <c r="A5" s="880" t="s">
        <v>478</v>
      </c>
      <c r="B5" s="880"/>
      <c r="C5" s="880"/>
      <c r="D5" s="880"/>
      <c r="E5" s="880"/>
      <c r="F5" s="880"/>
      <c r="G5" s="880"/>
      <c r="H5" s="880"/>
      <c r="I5" s="880"/>
      <c r="J5" s="880"/>
      <c r="K5" s="880"/>
      <c r="L5" s="880"/>
    </row>
    <row r="6" spans="1:19" s="15" customFormat="1" ht="15.75" customHeight="1">
      <c r="A6" s="44"/>
      <c r="B6" s="44"/>
      <c r="C6" s="44"/>
      <c r="D6" s="44"/>
      <c r="E6" s="44"/>
      <c r="F6" s="44"/>
      <c r="G6" s="44"/>
      <c r="H6" s="44"/>
      <c r="I6" s="44"/>
      <c r="J6" s="44"/>
    </row>
    <row r="7" spans="1:19" s="15" customFormat="1">
      <c r="A7" s="666" t="s">
        <v>919</v>
      </c>
      <c r="B7" s="666"/>
      <c r="I7" s="811" t="s">
        <v>1072</v>
      </c>
      <c r="J7" s="811"/>
      <c r="K7" s="811"/>
    </row>
    <row r="8" spans="1:19" s="13" customFormat="1" ht="15.75" hidden="1">
      <c r="C8" s="767" t="s">
        <v>13</v>
      </c>
      <c r="D8" s="767"/>
      <c r="E8" s="767"/>
      <c r="F8" s="767"/>
      <c r="G8" s="767"/>
      <c r="H8" s="767"/>
      <c r="I8" s="767"/>
      <c r="J8" s="767"/>
    </row>
    <row r="9" spans="1:19" ht="27" customHeight="1">
      <c r="A9" s="764" t="s">
        <v>21</v>
      </c>
      <c r="B9" s="764" t="s">
        <v>34</v>
      </c>
      <c r="C9" s="614" t="s">
        <v>851</v>
      </c>
      <c r="D9" s="616"/>
      <c r="E9" s="614" t="s">
        <v>468</v>
      </c>
      <c r="F9" s="616"/>
      <c r="G9" s="614" t="s">
        <v>36</v>
      </c>
      <c r="H9" s="616"/>
      <c r="I9" s="613" t="s">
        <v>101</v>
      </c>
      <c r="J9" s="613"/>
      <c r="K9" s="764" t="s">
        <v>505</v>
      </c>
      <c r="R9" s="9"/>
      <c r="S9" s="12"/>
    </row>
    <row r="10" spans="1:19" s="14" customFormat="1" ht="39.75" customHeight="1">
      <c r="A10" s="765"/>
      <c r="B10" s="765"/>
      <c r="C10" s="5" t="s">
        <v>37</v>
      </c>
      <c r="D10" s="5" t="s">
        <v>100</v>
      </c>
      <c r="E10" s="5" t="s">
        <v>37</v>
      </c>
      <c r="F10" s="5" t="s">
        <v>100</v>
      </c>
      <c r="G10" s="5" t="s">
        <v>37</v>
      </c>
      <c r="H10" s="5" t="s">
        <v>100</v>
      </c>
      <c r="I10" s="5" t="s">
        <v>129</v>
      </c>
      <c r="J10" s="5" t="s">
        <v>130</v>
      </c>
      <c r="K10" s="765"/>
    </row>
    <row r="11" spans="1:19">
      <c r="A11" s="288">
        <v>1</v>
      </c>
      <c r="B11" s="288">
        <v>2</v>
      </c>
      <c r="C11" s="288">
        <v>3</v>
      </c>
      <c r="D11" s="288">
        <v>4</v>
      </c>
      <c r="E11" s="288">
        <v>5</v>
      </c>
      <c r="F11" s="288">
        <v>6</v>
      </c>
      <c r="G11" s="288">
        <v>7</v>
      </c>
      <c r="H11" s="288">
        <v>8</v>
      </c>
      <c r="I11" s="288">
        <v>9</v>
      </c>
      <c r="J11" s="288">
        <v>10</v>
      </c>
      <c r="K11" s="288">
        <v>11</v>
      </c>
    </row>
    <row r="12" spans="1:19" ht="15">
      <c r="A12" s="8">
        <v>1</v>
      </c>
      <c r="B12" s="379" t="s">
        <v>887</v>
      </c>
      <c r="C12" s="458">
        <v>1120.5550000000001</v>
      </c>
      <c r="D12" s="459">
        <v>59.671599999999998</v>
      </c>
      <c r="E12" s="460">
        <v>1025</v>
      </c>
      <c r="F12" s="406">
        <v>51.25</v>
      </c>
      <c r="G12" s="462">
        <f>C12-E12</f>
        <v>95.555000000000064</v>
      </c>
      <c r="H12" s="464">
        <f>D12-F12</f>
        <v>8.421599999999998</v>
      </c>
      <c r="I12" s="462">
        <f>C12-E12-G12</f>
        <v>0</v>
      </c>
      <c r="J12" s="463">
        <f>D12-F12-H12</f>
        <v>0</v>
      </c>
      <c r="K12" s="8"/>
    </row>
    <row r="13" spans="1:19" ht="15">
      <c r="A13" s="8">
        <v>2</v>
      </c>
      <c r="B13" s="379" t="s">
        <v>888</v>
      </c>
      <c r="C13" s="458">
        <v>696.54</v>
      </c>
      <c r="D13" s="459">
        <v>39.648250000000004</v>
      </c>
      <c r="E13" s="460">
        <v>602</v>
      </c>
      <c r="F13" s="406">
        <v>30.1</v>
      </c>
      <c r="G13" s="462">
        <f t="shared" ref="G13:G44" si="0">C13-E13</f>
        <v>94.539999999999964</v>
      </c>
      <c r="H13" s="464">
        <f t="shared" ref="H13:H44" si="1">D13-F13</f>
        <v>9.548250000000003</v>
      </c>
      <c r="I13" s="462">
        <f t="shared" ref="I13:I44" si="2">C13-E13-G13</f>
        <v>0</v>
      </c>
      <c r="J13" s="463">
        <f t="shared" ref="J13:J44" si="3">D13-F13-H13</f>
        <v>0</v>
      </c>
      <c r="K13" s="8"/>
    </row>
    <row r="14" spans="1:19" ht="15">
      <c r="A14" s="8">
        <v>3</v>
      </c>
      <c r="B14" s="379" t="s">
        <v>889</v>
      </c>
      <c r="C14" s="458">
        <v>1804.325</v>
      </c>
      <c r="D14" s="459">
        <v>97.834550000000007</v>
      </c>
      <c r="E14" s="460">
        <v>1618</v>
      </c>
      <c r="F14" s="406">
        <v>80.900000000000006</v>
      </c>
      <c r="G14" s="462">
        <f t="shared" si="0"/>
        <v>186.32500000000005</v>
      </c>
      <c r="H14" s="464">
        <f t="shared" si="1"/>
        <v>16.934550000000002</v>
      </c>
      <c r="I14" s="462">
        <f t="shared" si="2"/>
        <v>0</v>
      </c>
      <c r="J14" s="463">
        <f t="shared" si="3"/>
        <v>0</v>
      </c>
      <c r="K14" s="8"/>
    </row>
    <row r="15" spans="1:19" ht="15">
      <c r="A15" s="8">
        <v>4</v>
      </c>
      <c r="B15" s="379" t="s">
        <v>890</v>
      </c>
      <c r="C15" s="458">
        <v>1901.645</v>
      </c>
      <c r="D15" s="459">
        <v>104.2564</v>
      </c>
      <c r="E15" s="460">
        <v>1655</v>
      </c>
      <c r="F15" s="406">
        <v>82.75</v>
      </c>
      <c r="G15" s="462">
        <f t="shared" si="0"/>
        <v>246.64499999999998</v>
      </c>
      <c r="H15" s="464">
        <f t="shared" si="1"/>
        <v>21.506399999999999</v>
      </c>
      <c r="I15" s="462">
        <f t="shared" si="2"/>
        <v>0</v>
      </c>
      <c r="J15" s="463">
        <f t="shared" si="3"/>
        <v>0</v>
      </c>
      <c r="K15" s="8"/>
    </row>
    <row r="16" spans="1:19" ht="15">
      <c r="A16" s="8">
        <v>5</v>
      </c>
      <c r="B16" s="379" t="s">
        <v>891</v>
      </c>
      <c r="C16" s="458">
        <v>1312.49</v>
      </c>
      <c r="D16" s="459">
        <v>72.166899999999998</v>
      </c>
      <c r="E16" s="460">
        <v>1115</v>
      </c>
      <c r="F16" s="406">
        <v>55.75</v>
      </c>
      <c r="G16" s="462">
        <f t="shared" si="0"/>
        <v>197.49</v>
      </c>
      <c r="H16" s="464">
        <f t="shared" si="1"/>
        <v>16.416899999999998</v>
      </c>
      <c r="I16" s="462">
        <f t="shared" si="2"/>
        <v>0</v>
      </c>
      <c r="J16" s="463">
        <f t="shared" si="3"/>
        <v>0</v>
      </c>
      <c r="K16" s="8"/>
    </row>
    <row r="17" spans="1:11" ht="15">
      <c r="A17" s="8">
        <v>6</v>
      </c>
      <c r="B17" s="379" t="s">
        <v>892</v>
      </c>
      <c r="C17" s="458">
        <v>1133.8499999999999</v>
      </c>
      <c r="D17" s="459">
        <v>64.679100000000005</v>
      </c>
      <c r="E17" s="460">
        <v>912</v>
      </c>
      <c r="F17" s="406">
        <v>45.6</v>
      </c>
      <c r="G17" s="462">
        <f t="shared" si="0"/>
        <v>221.84999999999991</v>
      </c>
      <c r="H17" s="464">
        <f t="shared" si="1"/>
        <v>19.079100000000004</v>
      </c>
      <c r="I17" s="462">
        <f t="shared" si="2"/>
        <v>0</v>
      </c>
      <c r="J17" s="463">
        <f t="shared" si="3"/>
        <v>0</v>
      </c>
      <c r="K17" s="8"/>
    </row>
    <row r="18" spans="1:11" ht="15">
      <c r="A18" s="8">
        <v>7</v>
      </c>
      <c r="B18" s="379" t="s">
        <v>893</v>
      </c>
      <c r="C18" s="458">
        <v>1281.2550000000001</v>
      </c>
      <c r="D18" s="459">
        <v>70.738550000000004</v>
      </c>
      <c r="E18" s="460">
        <v>1090</v>
      </c>
      <c r="F18" s="406">
        <v>54.5</v>
      </c>
      <c r="G18" s="462">
        <f t="shared" si="0"/>
        <v>191.25500000000011</v>
      </c>
      <c r="H18" s="464">
        <f t="shared" si="1"/>
        <v>16.238550000000004</v>
      </c>
      <c r="I18" s="462">
        <f t="shared" si="2"/>
        <v>0</v>
      </c>
      <c r="J18" s="463">
        <f t="shared" si="3"/>
        <v>0</v>
      </c>
      <c r="K18" s="8"/>
    </row>
    <row r="19" spans="1:11" ht="15">
      <c r="A19" s="8">
        <v>8</v>
      </c>
      <c r="B19" s="379" t="s">
        <v>894</v>
      </c>
      <c r="C19" s="458">
        <v>1631.0550000000001</v>
      </c>
      <c r="D19" s="459">
        <v>90.990800000000007</v>
      </c>
      <c r="E19" s="460">
        <v>1405</v>
      </c>
      <c r="F19" s="406">
        <v>70.25</v>
      </c>
      <c r="G19" s="462">
        <f t="shared" si="0"/>
        <v>226.05500000000006</v>
      </c>
      <c r="H19" s="464">
        <f t="shared" si="1"/>
        <v>20.740800000000007</v>
      </c>
      <c r="I19" s="462">
        <f t="shared" si="2"/>
        <v>0</v>
      </c>
      <c r="J19" s="463">
        <f t="shared" si="3"/>
        <v>0</v>
      </c>
      <c r="K19" s="9"/>
    </row>
    <row r="20" spans="1:11" ht="15">
      <c r="A20" s="8">
        <v>9</v>
      </c>
      <c r="B20" s="379" t="s">
        <v>895</v>
      </c>
      <c r="C20" s="458">
        <v>891.42499999999995</v>
      </c>
      <c r="D20" s="459">
        <v>48.91545</v>
      </c>
      <c r="E20" s="460">
        <v>795</v>
      </c>
      <c r="F20" s="406">
        <v>39.75</v>
      </c>
      <c r="G20" s="462">
        <f t="shared" si="0"/>
        <v>96.424999999999955</v>
      </c>
      <c r="H20" s="464">
        <f t="shared" si="1"/>
        <v>9.1654499999999999</v>
      </c>
      <c r="I20" s="462">
        <f t="shared" si="2"/>
        <v>0</v>
      </c>
      <c r="J20" s="463">
        <f t="shared" si="3"/>
        <v>0</v>
      </c>
      <c r="K20" s="9"/>
    </row>
    <row r="21" spans="1:11" ht="15">
      <c r="A21" s="8">
        <v>10</v>
      </c>
      <c r="B21" s="379" t="s">
        <v>896</v>
      </c>
      <c r="C21" s="458">
        <v>1024.6949999999999</v>
      </c>
      <c r="D21" s="459">
        <v>55.143950000000004</v>
      </c>
      <c r="E21" s="460">
        <v>910</v>
      </c>
      <c r="F21" s="406">
        <v>45.5</v>
      </c>
      <c r="G21" s="462">
        <f t="shared" si="0"/>
        <v>114.69499999999994</v>
      </c>
      <c r="H21" s="464">
        <f t="shared" si="1"/>
        <v>9.6439500000000038</v>
      </c>
      <c r="I21" s="462">
        <f t="shared" si="2"/>
        <v>0</v>
      </c>
      <c r="J21" s="463">
        <f t="shared" si="3"/>
        <v>0</v>
      </c>
      <c r="K21" s="9"/>
    </row>
    <row r="22" spans="1:11" ht="15">
      <c r="A22" s="8">
        <v>11</v>
      </c>
      <c r="B22" s="379" t="s">
        <v>897</v>
      </c>
      <c r="C22" s="458">
        <v>2842.66</v>
      </c>
      <c r="D22" s="459">
        <v>150.61695</v>
      </c>
      <c r="E22" s="460">
        <v>2595</v>
      </c>
      <c r="F22" s="406">
        <v>129.75</v>
      </c>
      <c r="G22" s="462">
        <f t="shared" si="0"/>
        <v>247.65999999999985</v>
      </c>
      <c r="H22" s="464">
        <f t="shared" si="1"/>
        <v>20.866950000000003</v>
      </c>
      <c r="I22" s="462">
        <f t="shared" si="2"/>
        <v>0</v>
      </c>
      <c r="J22" s="463">
        <f t="shared" si="3"/>
        <v>0</v>
      </c>
      <c r="K22" s="9"/>
    </row>
    <row r="23" spans="1:11" ht="15">
      <c r="A23" s="8">
        <v>12</v>
      </c>
      <c r="B23" s="379" t="s">
        <v>898</v>
      </c>
      <c r="C23" s="458">
        <v>1370.96</v>
      </c>
      <c r="D23" s="459">
        <v>76.929000000000002</v>
      </c>
      <c r="E23" s="460">
        <v>1161</v>
      </c>
      <c r="F23" s="406">
        <v>58.05</v>
      </c>
      <c r="G23" s="462">
        <f t="shared" si="0"/>
        <v>209.96000000000004</v>
      </c>
      <c r="H23" s="464">
        <f t="shared" si="1"/>
        <v>18.879000000000005</v>
      </c>
      <c r="I23" s="462">
        <f t="shared" si="2"/>
        <v>0</v>
      </c>
      <c r="J23" s="463">
        <f t="shared" si="3"/>
        <v>0</v>
      </c>
      <c r="K23" s="9"/>
    </row>
    <row r="24" spans="1:11" ht="15">
      <c r="A24" s="8">
        <v>13</v>
      </c>
      <c r="B24" s="379" t="s">
        <v>899</v>
      </c>
      <c r="C24" s="458">
        <v>1731.2750000000001</v>
      </c>
      <c r="D24" s="459">
        <v>92.95535000000001</v>
      </c>
      <c r="E24" s="460">
        <v>1558</v>
      </c>
      <c r="F24" s="406">
        <v>77.900000000000006</v>
      </c>
      <c r="G24" s="462">
        <f t="shared" si="0"/>
        <v>173.27500000000009</v>
      </c>
      <c r="H24" s="464">
        <f t="shared" si="1"/>
        <v>15.055350000000004</v>
      </c>
      <c r="I24" s="462">
        <f t="shared" si="2"/>
        <v>0</v>
      </c>
      <c r="J24" s="463">
        <f t="shared" si="3"/>
        <v>0</v>
      </c>
      <c r="K24" s="9"/>
    </row>
    <row r="25" spans="1:11" ht="15">
      <c r="A25" s="8">
        <v>14</v>
      </c>
      <c r="B25" s="379" t="s">
        <v>900</v>
      </c>
      <c r="C25" s="458">
        <v>1891.175</v>
      </c>
      <c r="D25" s="459">
        <v>99.584450000000004</v>
      </c>
      <c r="E25" s="460">
        <v>1744</v>
      </c>
      <c r="F25" s="406">
        <v>87.2</v>
      </c>
      <c r="G25" s="462">
        <f t="shared" si="0"/>
        <v>147.17499999999995</v>
      </c>
      <c r="H25" s="464">
        <f t="shared" si="1"/>
        <v>12.384450000000001</v>
      </c>
      <c r="I25" s="462">
        <f t="shared" si="2"/>
        <v>0</v>
      </c>
      <c r="J25" s="463">
        <f t="shared" si="3"/>
        <v>0</v>
      </c>
      <c r="K25" s="9"/>
    </row>
    <row r="26" spans="1:11" ht="15">
      <c r="A26" s="8">
        <v>15</v>
      </c>
      <c r="B26" s="379" t="s">
        <v>901</v>
      </c>
      <c r="C26" s="458">
        <v>609.69000000000005</v>
      </c>
      <c r="D26" s="459">
        <v>32.4681</v>
      </c>
      <c r="E26" s="460">
        <v>534</v>
      </c>
      <c r="F26" s="406">
        <v>26.7</v>
      </c>
      <c r="G26" s="462">
        <f t="shared" si="0"/>
        <v>75.690000000000055</v>
      </c>
      <c r="H26" s="464">
        <f t="shared" si="1"/>
        <v>5.7681000000000004</v>
      </c>
      <c r="I26" s="462">
        <f t="shared" si="2"/>
        <v>0</v>
      </c>
      <c r="J26" s="463">
        <f t="shared" si="3"/>
        <v>0</v>
      </c>
      <c r="K26" s="9"/>
    </row>
    <row r="27" spans="1:11" ht="15">
      <c r="A27" s="8">
        <v>16</v>
      </c>
      <c r="B27" s="379" t="s">
        <v>902</v>
      </c>
      <c r="C27" s="458">
        <v>460.03</v>
      </c>
      <c r="D27" s="459">
        <v>25.398350000000001</v>
      </c>
      <c r="E27" s="460">
        <v>400</v>
      </c>
      <c r="F27" s="406">
        <v>20</v>
      </c>
      <c r="G27" s="462">
        <f t="shared" si="0"/>
        <v>60.029999999999973</v>
      </c>
      <c r="H27" s="464">
        <f t="shared" si="1"/>
        <v>5.3983500000000006</v>
      </c>
      <c r="I27" s="462">
        <f t="shared" si="2"/>
        <v>0</v>
      </c>
      <c r="J27" s="463">
        <f t="shared" si="3"/>
        <v>0</v>
      </c>
      <c r="K27" s="9"/>
    </row>
    <row r="28" spans="1:11" ht="15">
      <c r="A28" s="8">
        <v>17</v>
      </c>
      <c r="B28" s="379" t="s">
        <v>903</v>
      </c>
      <c r="C28" s="458">
        <v>1575.96</v>
      </c>
      <c r="D28" s="459">
        <v>87.081850000000003</v>
      </c>
      <c r="E28" s="460">
        <v>1337</v>
      </c>
      <c r="F28" s="406">
        <v>66.849999999999994</v>
      </c>
      <c r="G28" s="462">
        <f t="shared" si="0"/>
        <v>238.96000000000004</v>
      </c>
      <c r="H28" s="464">
        <f t="shared" si="1"/>
        <v>20.231850000000009</v>
      </c>
      <c r="I28" s="462">
        <f t="shared" si="2"/>
        <v>0</v>
      </c>
      <c r="J28" s="463">
        <f t="shared" si="3"/>
        <v>0</v>
      </c>
      <c r="K28" s="9"/>
    </row>
    <row r="29" spans="1:11" ht="15">
      <c r="A29" s="8">
        <v>18</v>
      </c>
      <c r="B29" s="379" t="s">
        <v>904</v>
      </c>
      <c r="C29" s="458">
        <v>2078.48</v>
      </c>
      <c r="D29" s="459">
        <v>108.99175000000001</v>
      </c>
      <c r="E29" s="460">
        <v>1901</v>
      </c>
      <c r="F29" s="406">
        <v>95.05</v>
      </c>
      <c r="G29" s="462">
        <f t="shared" si="0"/>
        <v>177.48000000000002</v>
      </c>
      <c r="H29" s="464">
        <f t="shared" si="1"/>
        <v>13.941750000000013</v>
      </c>
      <c r="I29" s="462">
        <f t="shared" si="2"/>
        <v>0</v>
      </c>
      <c r="J29" s="463">
        <f t="shared" si="3"/>
        <v>0</v>
      </c>
      <c r="K29" s="9"/>
    </row>
    <row r="30" spans="1:11" ht="15">
      <c r="A30" s="8">
        <v>19</v>
      </c>
      <c r="B30" s="379" t="s">
        <v>905</v>
      </c>
      <c r="C30" s="458">
        <v>1406.885</v>
      </c>
      <c r="D30" s="459">
        <v>81.233750000000001</v>
      </c>
      <c r="E30" s="460">
        <v>1144</v>
      </c>
      <c r="F30" s="406">
        <v>57.2</v>
      </c>
      <c r="G30" s="462">
        <f t="shared" si="0"/>
        <v>262.88499999999999</v>
      </c>
      <c r="H30" s="464">
        <f t="shared" si="1"/>
        <v>24.033749999999998</v>
      </c>
      <c r="I30" s="462">
        <f t="shared" si="2"/>
        <v>0</v>
      </c>
      <c r="J30" s="463">
        <f t="shared" si="3"/>
        <v>0</v>
      </c>
      <c r="K30" s="9"/>
    </row>
    <row r="31" spans="1:11" ht="15">
      <c r="A31" s="8">
        <v>20</v>
      </c>
      <c r="B31" s="379" t="s">
        <v>906</v>
      </c>
      <c r="C31" s="458">
        <v>858.64499999999998</v>
      </c>
      <c r="D31" s="459">
        <v>48.585799999999999</v>
      </c>
      <c r="E31" s="460">
        <v>670</v>
      </c>
      <c r="F31" s="406">
        <v>33.5</v>
      </c>
      <c r="G31" s="462">
        <f t="shared" si="0"/>
        <v>188.64499999999998</v>
      </c>
      <c r="H31" s="464">
        <f t="shared" si="1"/>
        <v>15.085799999999999</v>
      </c>
      <c r="I31" s="462">
        <f t="shared" si="2"/>
        <v>0</v>
      </c>
      <c r="J31" s="463">
        <f t="shared" si="3"/>
        <v>0</v>
      </c>
      <c r="K31" s="9"/>
    </row>
    <row r="32" spans="1:11" ht="15">
      <c r="A32" s="8">
        <v>21</v>
      </c>
      <c r="B32" s="379" t="s">
        <v>907</v>
      </c>
      <c r="C32" s="458">
        <v>1796.84</v>
      </c>
      <c r="D32" s="459">
        <v>98.03595</v>
      </c>
      <c r="E32" s="460">
        <v>1566</v>
      </c>
      <c r="F32" s="406">
        <v>78.3</v>
      </c>
      <c r="G32" s="462">
        <f t="shared" si="0"/>
        <v>230.83999999999992</v>
      </c>
      <c r="H32" s="464">
        <f t="shared" si="1"/>
        <v>19.735950000000003</v>
      </c>
      <c r="I32" s="462">
        <f t="shared" si="2"/>
        <v>0</v>
      </c>
      <c r="J32" s="463">
        <f t="shared" si="3"/>
        <v>0</v>
      </c>
      <c r="K32" s="9"/>
    </row>
    <row r="33" spans="1:16" ht="15">
      <c r="A33" s="8">
        <v>22</v>
      </c>
      <c r="B33" s="379" t="s">
        <v>908</v>
      </c>
      <c r="C33" s="458">
        <v>957.08</v>
      </c>
      <c r="D33" s="459">
        <v>52.028549999999996</v>
      </c>
      <c r="E33" s="460">
        <v>855</v>
      </c>
      <c r="F33" s="406">
        <v>42.75</v>
      </c>
      <c r="G33" s="462">
        <f t="shared" si="0"/>
        <v>102.08000000000004</v>
      </c>
      <c r="H33" s="464">
        <f t="shared" si="1"/>
        <v>9.2785499999999956</v>
      </c>
      <c r="I33" s="462">
        <f t="shared" si="2"/>
        <v>0</v>
      </c>
      <c r="J33" s="463">
        <f t="shared" si="3"/>
        <v>0</v>
      </c>
      <c r="K33" s="9"/>
    </row>
    <row r="34" spans="1:16" ht="15">
      <c r="A34" s="8">
        <v>23</v>
      </c>
      <c r="B34" s="379" t="s">
        <v>909</v>
      </c>
      <c r="C34" s="458">
        <v>2595.9699999999998</v>
      </c>
      <c r="D34" s="459">
        <v>138.70150000000001</v>
      </c>
      <c r="E34" s="460">
        <v>2366</v>
      </c>
      <c r="F34" s="406">
        <v>118.3</v>
      </c>
      <c r="G34" s="462">
        <f t="shared" si="0"/>
        <v>229.9699999999998</v>
      </c>
      <c r="H34" s="464">
        <f t="shared" si="1"/>
        <v>20.401500000000013</v>
      </c>
      <c r="I34" s="462">
        <f t="shared" si="2"/>
        <v>0</v>
      </c>
      <c r="J34" s="463">
        <f t="shared" si="3"/>
        <v>0</v>
      </c>
      <c r="K34" s="9"/>
    </row>
    <row r="35" spans="1:16" ht="15">
      <c r="A35" s="8">
        <v>24</v>
      </c>
      <c r="B35" s="379" t="s">
        <v>910</v>
      </c>
      <c r="C35" s="458">
        <v>1656.5350000000001</v>
      </c>
      <c r="D35" s="459">
        <v>91.272999999999996</v>
      </c>
      <c r="E35" s="460">
        <v>1427</v>
      </c>
      <c r="F35" s="406">
        <v>71.349999999999994</v>
      </c>
      <c r="G35" s="462">
        <f t="shared" si="0"/>
        <v>229.53500000000008</v>
      </c>
      <c r="H35" s="464">
        <f t="shared" si="1"/>
        <v>19.923000000000002</v>
      </c>
      <c r="I35" s="462">
        <f t="shared" si="2"/>
        <v>0</v>
      </c>
      <c r="J35" s="463">
        <f t="shared" si="3"/>
        <v>0</v>
      </c>
      <c r="K35" s="9"/>
    </row>
    <row r="36" spans="1:16" ht="15">
      <c r="A36" s="8">
        <v>25</v>
      </c>
      <c r="B36" s="379" t="s">
        <v>911</v>
      </c>
      <c r="C36" s="458">
        <v>982.26</v>
      </c>
      <c r="D36" s="459">
        <v>53.982100000000003</v>
      </c>
      <c r="E36" s="460">
        <v>839</v>
      </c>
      <c r="F36" s="406">
        <v>41.95</v>
      </c>
      <c r="G36" s="462">
        <f t="shared" si="0"/>
        <v>143.26</v>
      </c>
      <c r="H36" s="464">
        <f t="shared" si="1"/>
        <v>12.0321</v>
      </c>
      <c r="I36" s="462">
        <f t="shared" si="2"/>
        <v>0</v>
      </c>
      <c r="J36" s="463">
        <f t="shared" si="3"/>
        <v>0</v>
      </c>
      <c r="K36" s="9"/>
    </row>
    <row r="37" spans="1:16" ht="15">
      <c r="A37" s="8">
        <v>26</v>
      </c>
      <c r="B37" s="379" t="s">
        <v>912</v>
      </c>
      <c r="C37" s="458">
        <v>1232.585</v>
      </c>
      <c r="D37" s="459">
        <v>73.339449999999999</v>
      </c>
      <c r="E37" s="460">
        <v>932</v>
      </c>
      <c r="F37" s="406">
        <v>46.6</v>
      </c>
      <c r="G37" s="462">
        <f t="shared" si="0"/>
        <v>300.58500000000004</v>
      </c>
      <c r="H37" s="464">
        <f t="shared" si="1"/>
        <v>26.739449999999998</v>
      </c>
      <c r="I37" s="462">
        <f t="shared" si="2"/>
        <v>0</v>
      </c>
      <c r="J37" s="463">
        <f t="shared" si="3"/>
        <v>0</v>
      </c>
      <c r="K37" s="9"/>
    </row>
    <row r="38" spans="1:16" ht="15">
      <c r="A38" s="8">
        <v>27</v>
      </c>
      <c r="B38" s="379" t="s">
        <v>913</v>
      </c>
      <c r="C38" s="458">
        <v>929.49</v>
      </c>
      <c r="D38" s="459">
        <v>53.264849999999996</v>
      </c>
      <c r="E38" s="460">
        <v>732</v>
      </c>
      <c r="F38" s="406">
        <v>36.6</v>
      </c>
      <c r="G38" s="462">
        <f t="shared" si="0"/>
        <v>197.49</v>
      </c>
      <c r="H38" s="464">
        <f t="shared" si="1"/>
        <v>16.664849999999994</v>
      </c>
      <c r="I38" s="462">
        <f t="shared" si="2"/>
        <v>0</v>
      </c>
      <c r="J38" s="463">
        <f t="shared" si="3"/>
        <v>0</v>
      </c>
      <c r="K38" s="9"/>
    </row>
    <row r="39" spans="1:16" ht="15">
      <c r="A39" s="8">
        <v>28</v>
      </c>
      <c r="B39" s="379" t="s">
        <v>914</v>
      </c>
      <c r="C39" s="458">
        <v>1980.8049999999998</v>
      </c>
      <c r="D39" s="459">
        <v>110.0936</v>
      </c>
      <c r="E39" s="460">
        <v>1675</v>
      </c>
      <c r="F39" s="406">
        <v>83.75</v>
      </c>
      <c r="G39" s="462">
        <f t="shared" si="0"/>
        <v>305.80499999999984</v>
      </c>
      <c r="H39" s="464">
        <f t="shared" si="1"/>
        <v>26.343599999999995</v>
      </c>
      <c r="I39" s="462">
        <f t="shared" si="2"/>
        <v>0</v>
      </c>
      <c r="J39" s="463">
        <f t="shared" si="3"/>
        <v>0</v>
      </c>
      <c r="K39" s="9"/>
    </row>
    <row r="40" spans="1:16" ht="15">
      <c r="A40" s="8">
        <v>29</v>
      </c>
      <c r="B40" s="379" t="s">
        <v>915</v>
      </c>
      <c r="C40" s="458">
        <v>1200.47</v>
      </c>
      <c r="D40" s="459">
        <v>66.180199999999999</v>
      </c>
      <c r="E40" s="460">
        <v>985</v>
      </c>
      <c r="F40" s="406">
        <v>49.25</v>
      </c>
      <c r="G40" s="462">
        <f t="shared" si="0"/>
        <v>215.47000000000003</v>
      </c>
      <c r="H40" s="464">
        <f t="shared" si="1"/>
        <v>16.930199999999999</v>
      </c>
      <c r="I40" s="462">
        <f t="shared" si="2"/>
        <v>0</v>
      </c>
      <c r="J40" s="463">
        <f t="shared" si="3"/>
        <v>0</v>
      </c>
      <c r="K40" s="9"/>
    </row>
    <row r="41" spans="1:16" ht="15">
      <c r="A41" s="8">
        <v>30</v>
      </c>
      <c r="B41" s="379" t="s">
        <v>916</v>
      </c>
      <c r="C41" s="458">
        <v>2120.58</v>
      </c>
      <c r="D41" s="459">
        <v>119.58505000000001</v>
      </c>
      <c r="E41" s="460">
        <v>1772</v>
      </c>
      <c r="F41" s="406">
        <v>88.6</v>
      </c>
      <c r="G41" s="462">
        <f t="shared" si="0"/>
        <v>348.57999999999993</v>
      </c>
      <c r="H41" s="464">
        <f t="shared" si="1"/>
        <v>30.985050000000015</v>
      </c>
      <c r="I41" s="462">
        <f t="shared" si="2"/>
        <v>0</v>
      </c>
      <c r="J41" s="463">
        <f t="shared" si="3"/>
        <v>0</v>
      </c>
      <c r="K41" s="9"/>
    </row>
    <row r="42" spans="1:16" s="12" customFormat="1" ht="15">
      <c r="A42" s="8">
        <v>31</v>
      </c>
      <c r="B42" s="379" t="s">
        <v>917</v>
      </c>
      <c r="C42" s="458">
        <v>1579.77</v>
      </c>
      <c r="D42" s="459">
        <v>93.473950000000002</v>
      </c>
      <c r="E42" s="460">
        <v>1228</v>
      </c>
      <c r="F42" s="406">
        <v>61.4</v>
      </c>
      <c r="G42" s="462">
        <f t="shared" si="0"/>
        <v>351.77</v>
      </c>
      <c r="H42" s="464">
        <f t="shared" si="1"/>
        <v>32.073950000000004</v>
      </c>
      <c r="I42" s="462">
        <f t="shared" si="2"/>
        <v>0</v>
      </c>
      <c r="J42" s="463">
        <f t="shared" si="3"/>
        <v>0</v>
      </c>
      <c r="K42" s="9"/>
    </row>
    <row r="43" spans="1:16" s="12" customFormat="1" ht="15">
      <c r="A43" s="8">
        <v>32</v>
      </c>
      <c r="B43" s="379" t="s">
        <v>918</v>
      </c>
      <c r="C43" s="458">
        <v>2947.2649999999999</v>
      </c>
      <c r="D43" s="459">
        <v>155.14475000000002</v>
      </c>
      <c r="E43" s="460">
        <v>2736</v>
      </c>
      <c r="F43" s="406">
        <v>136.80000000000001</v>
      </c>
      <c r="G43" s="462">
        <f t="shared" si="0"/>
        <v>211.26499999999987</v>
      </c>
      <c r="H43" s="464">
        <f t="shared" si="1"/>
        <v>18.344750000000005</v>
      </c>
      <c r="I43" s="462">
        <f t="shared" si="2"/>
        <v>0</v>
      </c>
      <c r="J43" s="463">
        <f t="shared" si="3"/>
        <v>0</v>
      </c>
      <c r="K43" s="9"/>
    </row>
    <row r="44" spans="1:16" s="29" customFormat="1" ht="15">
      <c r="A44" s="433"/>
      <c r="B44" s="380" t="s">
        <v>86</v>
      </c>
      <c r="C44" s="457">
        <v>47603.244999999995</v>
      </c>
      <c r="D44" s="465">
        <v>2612.9938499999998</v>
      </c>
      <c r="E44" s="461">
        <v>41284</v>
      </c>
      <c r="F44" s="441">
        <v>2064.1999999999998</v>
      </c>
      <c r="G44" s="466">
        <f t="shared" si="0"/>
        <v>6319.2449999999953</v>
      </c>
      <c r="H44" s="467">
        <f t="shared" si="1"/>
        <v>548.79385000000002</v>
      </c>
      <c r="I44" s="466">
        <f t="shared" si="2"/>
        <v>0</v>
      </c>
      <c r="J44" s="432">
        <f t="shared" si="3"/>
        <v>0</v>
      </c>
      <c r="K44" s="28"/>
    </row>
    <row r="45" spans="1:16" s="12" customFormat="1"/>
    <row r="46" spans="1:16" s="12" customFormat="1">
      <c r="A46" s="10" t="s">
        <v>38</v>
      </c>
    </row>
    <row r="47" spans="1:16" ht="131.25" customHeight="1">
      <c r="A47" s="879" t="s">
        <v>970</v>
      </c>
      <c r="B47" s="879"/>
      <c r="C47" s="879"/>
      <c r="D47" s="879"/>
      <c r="E47" s="436"/>
      <c r="F47" s="436"/>
    </row>
    <row r="48" spans="1:16" s="15" customFormat="1" ht="13.9" customHeight="1">
      <c r="A48" s="578"/>
      <c r="B48" s="435"/>
      <c r="C48" s="435"/>
      <c r="D48" s="138"/>
      <c r="E48" s="138"/>
      <c r="F48" s="138"/>
      <c r="G48" s="138"/>
      <c r="H48" s="272"/>
      <c r="I48" s="138"/>
      <c r="J48" s="138"/>
      <c r="K48" s="138"/>
      <c r="L48" s="80"/>
      <c r="M48" s="80"/>
      <c r="N48" s="80"/>
      <c r="O48" s="80"/>
      <c r="P48" s="80"/>
    </row>
    <row r="49" spans="1:16" s="15" customFormat="1" ht="13.15" customHeight="1">
      <c r="A49" s="435"/>
      <c r="B49" s="435"/>
      <c r="C49" s="435"/>
      <c r="D49" s="14"/>
      <c r="E49" s="14"/>
      <c r="F49" s="14"/>
      <c r="G49" s="623" t="s">
        <v>1079</v>
      </c>
      <c r="H49" s="623"/>
      <c r="I49" s="623"/>
      <c r="J49" s="623"/>
      <c r="K49" s="623"/>
      <c r="L49" s="80"/>
      <c r="M49" s="80"/>
      <c r="N49" s="80"/>
      <c r="O49" s="80"/>
      <c r="P49" s="80"/>
    </row>
    <row r="50" spans="1:16" s="15" customFormat="1" ht="13.15" customHeight="1">
      <c r="A50" s="435"/>
      <c r="B50" s="435"/>
      <c r="C50" s="435"/>
      <c r="D50" s="578"/>
      <c r="E50" s="578"/>
      <c r="F50" s="578"/>
      <c r="G50" s="675" t="s">
        <v>1058</v>
      </c>
      <c r="H50" s="675"/>
      <c r="I50" s="675"/>
      <c r="J50" s="675"/>
      <c r="K50" s="675"/>
      <c r="L50" s="80"/>
      <c r="M50" s="80"/>
      <c r="N50" s="80"/>
      <c r="O50" s="80"/>
      <c r="P50" s="80"/>
    </row>
    <row r="51" spans="1:16" s="15" customFormat="1">
      <c r="A51" s="14" t="s">
        <v>19</v>
      </c>
      <c r="B51" s="14"/>
      <c r="C51" s="14"/>
      <c r="D51" s="435"/>
      <c r="E51" s="435"/>
      <c r="F51" s="435"/>
      <c r="G51" s="435"/>
      <c r="H51" s="435"/>
      <c r="I51" s="435"/>
      <c r="J51" s="578"/>
      <c r="K51" s="578"/>
    </row>
    <row r="52" spans="1:16" s="15" customFormat="1" ht="15" customHeight="1">
      <c r="A52" s="14"/>
      <c r="B52" s="578"/>
      <c r="C52" s="578"/>
      <c r="D52" s="624" t="s">
        <v>1081</v>
      </c>
      <c r="E52" s="624"/>
      <c r="F52" s="435"/>
      <c r="G52" s="435"/>
      <c r="H52" s="435"/>
      <c r="I52" s="435"/>
      <c r="J52" s="435"/>
      <c r="K52" s="435"/>
    </row>
    <row r="53" spans="1:16">
      <c r="A53" s="594"/>
      <c r="B53" s="594"/>
      <c r="C53" s="594"/>
      <c r="D53" s="14"/>
      <c r="E53" s="14"/>
      <c r="F53" s="34"/>
      <c r="G53" s="623" t="s">
        <v>1080</v>
      </c>
      <c r="H53" s="623"/>
      <c r="I53" s="623"/>
      <c r="J53" s="623"/>
      <c r="K53" s="623"/>
    </row>
  </sheetData>
  <mergeCells count="20">
    <mergeCell ref="A7:B7"/>
    <mergeCell ref="I7:K7"/>
    <mergeCell ref="D1:E1"/>
    <mergeCell ref="J1:K1"/>
    <mergeCell ref="A2:J2"/>
    <mergeCell ref="A3:J3"/>
    <mergeCell ref="A5:L5"/>
    <mergeCell ref="G53:K53"/>
    <mergeCell ref="C8:J8"/>
    <mergeCell ref="A9:A10"/>
    <mergeCell ref="B9:B10"/>
    <mergeCell ref="C9:D9"/>
    <mergeCell ref="E9:F9"/>
    <mergeCell ref="G9:H9"/>
    <mergeCell ref="I9:J9"/>
    <mergeCell ref="K9:K10"/>
    <mergeCell ref="A47:D47"/>
    <mergeCell ref="G49:K49"/>
    <mergeCell ref="G50:K50"/>
    <mergeCell ref="D52:E52"/>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sheetPr>
    <tabColor rgb="FFC00000"/>
    <pageSetUpPr fitToPage="1"/>
  </sheetPr>
  <dimension ref="A1:U61"/>
  <sheetViews>
    <sheetView topLeftCell="A25" zoomScale="80" zoomScaleNormal="80" zoomScaleSheetLayoutView="86" workbookViewId="0">
      <selection activeCell="B42" sqref="B42:P45"/>
    </sheetView>
  </sheetViews>
  <sheetFormatPr defaultRowHeight="12.75"/>
  <cols>
    <col min="1" max="1" width="12.5703125" style="14" customWidth="1"/>
    <col min="2" max="3" width="10" style="14" customWidth="1"/>
    <col min="4" max="4" width="12" style="14" customWidth="1"/>
    <col min="5" max="5" width="8.5703125" style="14" customWidth="1"/>
    <col min="6" max="6" width="9.5703125" style="14" customWidth="1"/>
    <col min="7" max="7" width="8.5703125" style="14" customWidth="1"/>
    <col min="8" max="8" width="11.7109375" style="14" customWidth="1"/>
    <col min="9" max="11" width="8.5703125" style="14" customWidth="1"/>
    <col min="12" max="12" width="10.85546875" style="14" customWidth="1"/>
    <col min="13" max="15" width="8.5703125" style="14" customWidth="1"/>
    <col min="16" max="16" width="8.42578125" style="14" customWidth="1"/>
    <col min="17" max="19" width="8.5703125" style="14" customWidth="1"/>
    <col min="20" max="16384" width="9.140625" style="14"/>
  </cols>
  <sheetData>
    <row r="1" spans="1:19">
      <c r="A1" s="14" t="s">
        <v>11</v>
      </c>
      <c r="H1" s="623"/>
      <c r="I1" s="623"/>
      <c r="R1" s="662" t="s">
        <v>53</v>
      </c>
      <c r="S1" s="662"/>
    </row>
    <row r="2" spans="1:19" s="13" customFormat="1" ht="15.75">
      <c r="A2" s="663" t="s">
        <v>0</v>
      </c>
      <c r="B2" s="663"/>
      <c r="C2" s="663"/>
      <c r="D2" s="663"/>
      <c r="E2" s="663"/>
      <c r="F2" s="663"/>
      <c r="G2" s="663"/>
      <c r="H2" s="663"/>
      <c r="I2" s="663"/>
      <c r="J2" s="663"/>
      <c r="K2" s="663"/>
      <c r="L2" s="663"/>
      <c r="M2" s="663"/>
      <c r="N2" s="663"/>
      <c r="O2" s="663"/>
      <c r="P2" s="663"/>
      <c r="Q2" s="663"/>
      <c r="R2" s="663"/>
      <c r="S2" s="663"/>
    </row>
    <row r="3" spans="1:19" s="13" customFormat="1" ht="20.25" customHeight="1">
      <c r="A3" s="664" t="s">
        <v>734</v>
      </c>
      <c r="B3" s="664"/>
      <c r="C3" s="664"/>
      <c r="D3" s="664"/>
      <c r="E3" s="664"/>
      <c r="F3" s="664"/>
      <c r="G3" s="664"/>
      <c r="H3" s="664"/>
      <c r="I3" s="664"/>
      <c r="J3" s="664"/>
      <c r="K3" s="664"/>
      <c r="L3" s="664"/>
      <c r="M3" s="664"/>
      <c r="N3" s="664"/>
      <c r="O3" s="664"/>
      <c r="P3" s="664"/>
      <c r="Q3" s="664"/>
      <c r="R3" s="664"/>
      <c r="S3" s="664"/>
    </row>
    <row r="5" spans="1:19" s="13" customFormat="1" ht="15.75">
      <c r="A5" s="665" t="s">
        <v>783</v>
      </c>
      <c r="B5" s="665"/>
      <c r="C5" s="665"/>
      <c r="D5" s="665"/>
      <c r="E5" s="665"/>
      <c r="F5" s="665"/>
      <c r="G5" s="665"/>
      <c r="H5" s="665"/>
      <c r="I5" s="665"/>
      <c r="J5" s="665"/>
      <c r="K5" s="665"/>
      <c r="L5" s="665"/>
      <c r="M5" s="665"/>
      <c r="N5" s="665"/>
      <c r="O5" s="665"/>
      <c r="P5" s="665"/>
      <c r="Q5" s="665"/>
      <c r="R5" s="665"/>
      <c r="S5" s="665"/>
    </row>
    <row r="6" spans="1:19">
      <c r="A6" s="666" t="s">
        <v>919</v>
      </c>
      <c r="B6" s="666"/>
    </row>
    <row r="7" spans="1:19">
      <c r="A7" s="666" t="s">
        <v>161</v>
      </c>
      <c r="B7" s="666"/>
      <c r="C7" s="666"/>
      <c r="D7" s="666"/>
      <c r="E7" s="666"/>
      <c r="F7" s="666"/>
      <c r="G7" s="666"/>
      <c r="H7" s="666"/>
      <c r="I7" s="666"/>
      <c r="R7" s="29"/>
      <c r="S7" s="29"/>
    </row>
    <row r="9" spans="1:19" ht="18" customHeight="1">
      <c r="A9" s="5"/>
      <c r="B9" s="613" t="s">
        <v>40</v>
      </c>
      <c r="C9" s="613"/>
      <c r="D9" s="613" t="s">
        <v>41</v>
      </c>
      <c r="E9" s="613"/>
      <c r="F9" s="613" t="s">
        <v>42</v>
      </c>
      <c r="G9" s="613"/>
      <c r="H9" s="667" t="s">
        <v>43</v>
      </c>
      <c r="I9" s="667"/>
      <c r="J9" s="613" t="s">
        <v>44</v>
      </c>
      <c r="K9" s="613"/>
      <c r="L9" s="26" t="s">
        <v>16</v>
      </c>
    </row>
    <row r="10" spans="1:19" s="66" customFormat="1" ht="13.5" customHeight="1">
      <c r="A10" s="67">
        <v>1</v>
      </c>
      <c r="B10" s="661">
        <v>2</v>
      </c>
      <c r="C10" s="661"/>
      <c r="D10" s="661">
        <v>3</v>
      </c>
      <c r="E10" s="661"/>
      <c r="F10" s="661">
        <v>4</v>
      </c>
      <c r="G10" s="661"/>
      <c r="H10" s="661">
        <v>5</v>
      </c>
      <c r="I10" s="661"/>
      <c r="J10" s="661">
        <v>6</v>
      </c>
      <c r="K10" s="661"/>
      <c r="L10" s="67">
        <v>7</v>
      </c>
    </row>
    <row r="11" spans="1:19">
      <c r="A11" s="375" t="s">
        <v>45</v>
      </c>
      <c r="B11" s="617">
        <v>4914</v>
      </c>
      <c r="C11" s="618"/>
      <c r="D11" s="617">
        <v>427</v>
      </c>
      <c r="E11" s="618"/>
      <c r="F11" s="617">
        <v>10037</v>
      </c>
      <c r="G11" s="618"/>
      <c r="H11" s="617">
        <v>1002</v>
      </c>
      <c r="I11" s="618"/>
      <c r="J11" s="617">
        <v>3467</v>
      </c>
      <c r="K11" s="618"/>
      <c r="L11" s="401">
        <f>B11+D11+F11+H11+J11</f>
        <v>19847</v>
      </c>
    </row>
    <row r="12" spans="1:19">
      <c r="A12" s="375" t="s">
        <v>46</v>
      </c>
      <c r="B12" s="617">
        <v>26443</v>
      </c>
      <c r="C12" s="618"/>
      <c r="D12" s="617">
        <v>1678</v>
      </c>
      <c r="E12" s="618"/>
      <c r="F12" s="617">
        <v>59989</v>
      </c>
      <c r="G12" s="618"/>
      <c r="H12" s="617">
        <v>5133</v>
      </c>
      <c r="I12" s="618"/>
      <c r="J12" s="617">
        <v>15040</v>
      </c>
      <c r="K12" s="618"/>
      <c r="L12" s="401">
        <f>B12+D12+F12+H12+J12</f>
        <v>108283</v>
      </c>
    </row>
    <row r="13" spans="1:19">
      <c r="A13" s="3" t="s">
        <v>16</v>
      </c>
      <c r="B13" s="621">
        <f>SUM(B11:B12)</f>
        <v>31357</v>
      </c>
      <c r="C13" s="622"/>
      <c r="D13" s="621">
        <f>SUM(D11:D12)</f>
        <v>2105</v>
      </c>
      <c r="E13" s="622"/>
      <c r="F13" s="621">
        <f>SUM(F11:F12)</f>
        <v>70026</v>
      </c>
      <c r="G13" s="622"/>
      <c r="H13" s="621">
        <f>SUM(H11:H12)</f>
        <v>6135</v>
      </c>
      <c r="I13" s="622"/>
      <c r="J13" s="621">
        <f>SUM(J11:J12)</f>
        <v>18507</v>
      </c>
      <c r="K13" s="622"/>
      <c r="L13" s="402">
        <f>SUM(L11:L12)</f>
        <v>128130</v>
      </c>
    </row>
    <row r="14" spans="1:19">
      <c r="A14" s="11"/>
      <c r="B14" s="11"/>
      <c r="C14" s="11"/>
      <c r="D14" s="11"/>
      <c r="E14" s="11"/>
      <c r="F14" s="11"/>
      <c r="G14" s="11"/>
      <c r="H14" s="11"/>
      <c r="I14" s="11"/>
      <c r="J14" s="11"/>
      <c r="K14" s="11"/>
      <c r="L14" s="11"/>
    </row>
    <row r="15" spans="1:19">
      <c r="A15" s="643" t="s">
        <v>420</v>
      </c>
      <c r="B15" s="643"/>
      <c r="C15" s="643"/>
      <c r="D15" s="643"/>
      <c r="E15" s="643"/>
      <c r="F15" s="643"/>
      <c r="G15" s="643"/>
      <c r="H15" s="11"/>
      <c r="I15" s="11"/>
      <c r="J15" s="11"/>
      <c r="K15" s="11"/>
      <c r="L15" s="11"/>
    </row>
    <row r="16" spans="1:19" ht="12.75" customHeight="1">
      <c r="A16" s="645" t="s">
        <v>169</v>
      </c>
      <c r="B16" s="646"/>
      <c r="C16" s="644" t="s">
        <v>195</v>
      </c>
      <c r="D16" s="644"/>
      <c r="E16" s="3" t="s">
        <v>16</v>
      </c>
      <c r="I16" s="11"/>
      <c r="J16" s="11"/>
      <c r="K16" s="11"/>
      <c r="L16" s="11"/>
    </row>
    <row r="17" spans="1:20">
      <c r="A17" s="640">
        <v>600</v>
      </c>
      <c r="B17" s="641"/>
      <c r="C17" s="640">
        <v>400</v>
      </c>
      <c r="D17" s="641"/>
      <c r="E17" s="3">
        <v>1000</v>
      </c>
      <c r="I17" s="11"/>
      <c r="J17" s="11"/>
      <c r="K17" s="11"/>
      <c r="L17" s="11"/>
    </row>
    <row r="18" spans="1:20">
      <c r="A18" s="266"/>
      <c r="B18" s="266"/>
      <c r="C18" s="266"/>
      <c r="D18" s="266"/>
      <c r="E18" s="266"/>
      <c r="F18" s="266"/>
      <c r="G18" s="266"/>
      <c r="H18" s="11"/>
      <c r="I18" s="11"/>
      <c r="J18" s="11"/>
      <c r="K18" s="11"/>
      <c r="L18" s="11"/>
    </row>
    <row r="19" spans="1:20" ht="38.25" customHeight="1">
      <c r="A19" s="377" t="s">
        <v>933</v>
      </c>
      <c r="B19" s="671" t="s">
        <v>934</v>
      </c>
      <c r="C19" s="671"/>
      <c r="D19" s="377" t="s">
        <v>935</v>
      </c>
      <c r="E19" s="372"/>
      <c r="F19" s="372"/>
      <c r="G19" s="372"/>
      <c r="H19" s="11"/>
      <c r="I19" s="11"/>
      <c r="J19" s="11"/>
      <c r="K19" s="11"/>
      <c r="L19" s="11"/>
    </row>
    <row r="20" spans="1:20" ht="19.5" customHeight="1">
      <c r="A20" s="384" t="s">
        <v>936</v>
      </c>
      <c r="B20" s="671" t="s">
        <v>939</v>
      </c>
      <c r="C20" s="671"/>
      <c r="D20" s="377" t="s">
        <v>943</v>
      </c>
      <c r="E20" s="372"/>
      <c r="F20" s="372"/>
      <c r="G20" s="372"/>
      <c r="H20" s="11"/>
      <c r="I20" s="11"/>
      <c r="J20" s="11"/>
      <c r="K20" s="11"/>
      <c r="L20" s="11"/>
    </row>
    <row r="21" spans="1:20" ht="23.25" customHeight="1">
      <c r="A21" s="384" t="s">
        <v>937</v>
      </c>
      <c r="B21" s="671" t="s">
        <v>940</v>
      </c>
      <c r="C21" s="671"/>
      <c r="D21" s="377" t="s">
        <v>942</v>
      </c>
      <c r="E21" s="372"/>
      <c r="F21" s="372"/>
      <c r="G21" s="372"/>
      <c r="H21" s="11"/>
      <c r="I21" s="11"/>
      <c r="J21" s="11"/>
      <c r="K21" s="11"/>
      <c r="L21" s="11"/>
    </row>
    <row r="22" spans="1:20" ht="25.5">
      <c r="A22" s="384" t="s">
        <v>938</v>
      </c>
      <c r="B22" s="671" t="s">
        <v>941</v>
      </c>
      <c r="C22" s="671"/>
      <c r="D22" s="377" t="s">
        <v>944</v>
      </c>
      <c r="E22" s="372"/>
      <c r="F22" s="372"/>
      <c r="G22" s="372"/>
      <c r="H22" s="11"/>
      <c r="I22" s="11"/>
      <c r="J22" s="11"/>
      <c r="K22" s="11"/>
      <c r="L22" s="11"/>
    </row>
    <row r="24" spans="1:20" ht="19.149999999999999" customHeight="1">
      <c r="A24" s="647" t="s">
        <v>162</v>
      </c>
      <c r="B24" s="647"/>
      <c r="C24" s="647"/>
      <c r="D24" s="647"/>
      <c r="E24" s="647"/>
      <c r="F24" s="647"/>
      <c r="G24" s="647"/>
      <c r="H24" s="647"/>
      <c r="I24" s="647"/>
      <c r="J24" s="647"/>
      <c r="K24" s="647"/>
      <c r="L24" s="647"/>
      <c r="M24" s="647"/>
      <c r="N24" s="647"/>
      <c r="O24" s="647"/>
      <c r="P24" s="647"/>
      <c r="Q24" s="647"/>
      <c r="R24" s="647"/>
      <c r="S24" s="647"/>
    </row>
    <row r="25" spans="1:20">
      <c r="A25" s="613" t="s">
        <v>21</v>
      </c>
      <c r="B25" s="613" t="s">
        <v>47</v>
      </c>
      <c r="C25" s="613"/>
      <c r="D25" s="613"/>
      <c r="E25" s="642" t="s">
        <v>22</v>
      </c>
      <c r="F25" s="642"/>
      <c r="G25" s="642"/>
      <c r="H25" s="642"/>
      <c r="I25" s="642"/>
      <c r="J25" s="642"/>
      <c r="K25" s="642"/>
      <c r="L25" s="642"/>
      <c r="M25" s="636" t="s">
        <v>23</v>
      </c>
      <c r="N25" s="636"/>
      <c r="O25" s="636"/>
      <c r="P25" s="636"/>
      <c r="Q25" s="636"/>
      <c r="R25" s="636"/>
      <c r="S25" s="636"/>
      <c r="T25" s="636"/>
    </row>
    <row r="26" spans="1:20" ht="33.75" customHeight="1">
      <c r="A26" s="613"/>
      <c r="B26" s="613"/>
      <c r="C26" s="613"/>
      <c r="D26" s="613"/>
      <c r="E26" s="614" t="s">
        <v>126</v>
      </c>
      <c r="F26" s="616"/>
      <c r="G26" s="614" t="s">
        <v>163</v>
      </c>
      <c r="H26" s="616"/>
      <c r="I26" s="613" t="s">
        <v>48</v>
      </c>
      <c r="J26" s="613"/>
      <c r="K26" s="614" t="s">
        <v>90</v>
      </c>
      <c r="L26" s="616"/>
      <c r="M26" s="614" t="s">
        <v>91</v>
      </c>
      <c r="N26" s="616"/>
      <c r="O26" s="614" t="s">
        <v>163</v>
      </c>
      <c r="P26" s="616"/>
      <c r="Q26" s="613" t="s">
        <v>48</v>
      </c>
      <c r="R26" s="613"/>
      <c r="S26" s="613" t="s">
        <v>90</v>
      </c>
      <c r="T26" s="613"/>
    </row>
    <row r="27" spans="1:20" s="66" customFormat="1" ht="15.75" customHeight="1">
      <c r="A27" s="67">
        <v>1</v>
      </c>
      <c r="B27" s="619">
        <v>2</v>
      </c>
      <c r="C27" s="672"/>
      <c r="D27" s="620"/>
      <c r="E27" s="619">
        <v>3</v>
      </c>
      <c r="F27" s="620"/>
      <c r="G27" s="619">
        <v>4</v>
      </c>
      <c r="H27" s="620"/>
      <c r="I27" s="661">
        <v>5</v>
      </c>
      <c r="J27" s="661"/>
      <c r="K27" s="661">
        <v>6</v>
      </c>
      <c r="L27" s="661"/>
      <c r="M27" s="619">
        <v>3</v>
      </c>
      <c r="N27" s="620"/>
      <c r="O27" s="619">
        <v>4</v>
      </c>
      <c r="P27" s="620"/>
      <c r="Q27" s="661">
        <v>5</v>
      </c>
      <c r="R27" s="661"/>
      <c r="S27" s="661">
        <v>6</v>
      </c>
      <c r="T27" s="661"/>
    </row>
    <row r="28" spans="1:20" ht="14.25" customHeight="1">
      <c r="A28" s="65">
        <v>1</v>
      </c>
      <c r="B28" s="668" t="s">
        <v>929</v>
      </c>
      <c r="C28" s="669"/>
      <c r="D28" s="670"/>
      <c r="E28" s="630">
        <v>100</v>
      </c>
      <c r="F28" s="631"/>
      <c r="G28" s="640" t="s">
        <v>348</v>
      </c>
      <c r="H28" s="641"/>
      <c r="I28" s="628">
        <v>345</v>
      </c>
      <c r="J28" s="629"/>
      <c r="K28" s="633">
        <v>6.8</v>
      </c>
      <c r="L28" s="633"/>
      <c r="M28" s="630">
        <v>150</v>
      </c>
      <c r="N28" s="631"/>
      <c r="O28" s="640" t="s">
        <v>348</v>
      </c>
      <c r="P28" s="641"/>
      <c r="Q28" s="637">
        <v>518</v>
      </c>
      <c r="R28" s="637"/>
      <c r="S28" s="673">
        <v>10.199999999999999</v>
      </c>
      <c r="T28" s="674"/>
    </row>
    <row r="29" spans="1:20">
      <c r="A29" s="65">
        <v>2</v>
      </c>
      <c r="B29" s="648" t="s">
        <v>49</v>
      </c>
      <c r="C29" s="649"/>
      <c r="D29" s="650"/>
      <c r="E29" s="630">
        <v>15</v>
      </c>
      <c r="F29" s="631"/>
      <c r="G29" s="630">
        <v>0.46</v>
      </c>
      <c r="H29" s="631"/>
      <c r="I29" s="637">
        <v>50</v>
      </c>
      <c r="J29" s="637"/>
      <c r="K29" s="633">
        <v>3.4</v>
      </c>
      <c r="L29" s="633"/>
      <c r="M29" s="630">
        <v>15</v>
      </c>
      <c r="N29" s="631"/>
      <c r="O29" s="630">
        <v>0.46</v>
      </c>
      <c r="P29" s="631"/>
      <c r="Q29" s="637">
        <v>50</v>
      </c>
      <c r="R29" s="637"/>
      <c r="S29" s="633">
        <v>3.4</v>
      </c>
      <c r="T29" s="633"/>
    </row>
    <row r="30" spans="1:20">
      <c r="A30" s="65">
        <v>3</v>
      </c>
      <c r="B30" s="658" t="s">
        <v>164</v>
      </c>
      <c r="C30" s="659"/>
      <c r="D30" s="660"/>
      <c r="E30" s="630">
        <v>50</v>
      </c>
      <c r="F30" s="631"/>
      <c r="G30" s="630">
        <v>0.77</v>
      </c>
      <c r="H30" s="631"/>
      <c r="I30" s="637">
        <v>30.4</v>
      </c>
      <c r="J30" s="637"/>
      <c r="K30" s="633">
        <v>1.19</v>
      </c>
      <c r="L30" s="633"/>
      <c r="M30" s="630">
        <v>60</v>
      </c>
      <c r="N30" s="631"/>
      <c r="O30" s="630">
        <v>0.87</v>
      </c>
      <c r="P30" s="631"/>
      <c r="Q30" s="637">
        <v>35.4</v>
      </c>
      <c r="R30" s="637"/>
      <c r="S30" s="633">
        <v>1.64</v>
      </c>
      <c r="T30" s="633"/>
    </row>
    <row r="31" spans="1:20">
      <c r="A31" s="65">
        <v>4</v>
      </c>
      <c r="B31" s="648" t="s">
        <v>50</v>
      </c>
      <c r="C31" s="649"/>
      <c r="D31" s="650"/>
      <c r="E31" s="630">
        <v>5</v>
      </c>
      <c r="F31" s="631"/>
      <c r="G31" s="630">
        <v>0.28999999999999998</v>
      </c>
      <c r="H31" s="631"/>
      <c r="I31" s="637">
        <v>45</v>
      </c>
      <c r="J31" s="637"/>
      <c r="K31" s="633">
        <v>0</v>
      </c>
      <c r="L31" s="633"/>
      <c r="M31" s="630">
        <v>7.5</v>
      </c>
      <c r="N31" s="631"/>
      <c r="O31" s="630">
        <v>0.28999999999999998</v>
      </c>
      <c r="P31" s="631"/>
      <c r="Q31" s="637">
        <v>67.5</v>
      </c>
      <c r="R31" s="637"/>
      <c r="S31" s="633">
        <v>0</v>
      </c>
      <c r="T31" s="633"/>
    </row>
    <row r="32" spans="1:20">
      <c r="A32" s="65">
        <v>5</v>
      </c>
      <c r="B32" s="648" t="s">
        <v>51</v>
      </c>
      <c r="C32" s="649"/>
      <c r="D32" s="650"/>
      <c r="E32" s="630">
        <v>1.9</v>
      </c>
      <c r="F32" s="631"/>
      <c r="G32" s="630">
        <v>0.32</v>
      </c>
      <c r="H32" s="631"/>
      <c r="I32" s="637">
        <v>0</v>
      </c>
      <c r="J32" s="637"/>
      <c r="K32" s="633">
        <v>0</v>
      </c>
      <c r="L32" s="633"/>
      <c r="M32" s="630">
        <v>2.2999999999999998</v>
      </c>
      <c r="N32" s="631"/>
      <c r="O32" s="630">
        <v>0.32</v>
      </c>
      <c r="P32" s="631"/>
      <c r="Q32" s="637">
        <v>0</v>
      </c>
      <c r="R32" s="637"/>
      <c r="S32" s="633">
        <v>0</v>
      </c>
      <c r="T32" s="633"/>
    </row>
    <row r="33" spans="1:20">
      <c r="A33" s="65">
        <v>6</v>
      </c>
      <c r="B33" s="648" t="s">
        <v>52</v>
      </c>
      <c r="C33" s="649"/>
      <c r="D33" s="650"/>
      <c r="E33" s="630">
        <v>0</v>
      </c>
      <c r="F33" s="631"/>
      <c r="G33" s="630">
        <v>0.45</v>
      </c>
      <c r="H33" s="631"/>
      <c r="I33" s="637">
        <v>0</v>
      </c>
      <c r="J33" s="637"/>
      <c r="K33" s="633">
        <v>0</v>
      </c>
      <c r="L33" s="633"/>
      <c r="M33" s="630">
        <v>0</v>
      </c>
      <c r="N33" s="631"/>
      <c r="O33" s="630">
        <v>0.45</v>
      </c>
      <c r="P33" s="631"/>
      <c r="Q33" s="637">
        <v>0</v>
      </c>
      <c r="R33" s="637"/>
      <c r="S33" s="633">
        <v>0</v>
      </c>
      <c r="T33" s="633"/>
    </row>
    <row r="34" spans="1:20">
      <c r="A34" s="65">
        <v>7</v>
      </c>
      <c r="B34" s="657" t="s">
        <v>930</v>
      </c>
      <c r="C34" s="657"/>
      <c r="D34" s="657"/>
      <c r="E34" s="630">
        <v>20</v>
      </c>
      <c r="F34" s="631"/>
      <c r="G34" s="627">
        <v>0.24</v>
      </c>
      <c r="H34" s="627"/>
      <c r="I34" s="628" t="s">
        <v>1085</v>
      </c>
      <c r="J34" s="629"/>
      <c r="K34" s="633">
        <v>0.82</v>
      </c>
      <c r="L34" s="633"/>
      <c r="M34" s="627">
        <v>20</v>
      </c>
      <c r="N34" s="627"/>
      <c r="O34" s="627">
        <v>0.24</v>
      </c>
      <c r="P34" s="627"/>
      <c r="Q34" s="628" t="s">
        <v>1085</v>
      </c>
      <c r="R34" s="629"/>
      <c r="S34" s="633">
        <v>0.82</v>
      </c>
      <c r="T34" s="633"/>
    </row>
    <row r="35" spans="1:20">
      <c r="A35" s="374">
        <v>8</v>
      </c>
      <c r="B35" s="648" t="s">
        <v>931</v>
      </c>
      <c r="C35" s="649"/>
      <c r="D35" s="650"/>
      <c r="E35" s="630" t="s">
        <v>932</v>
      </c>
      <c r="F35" s="631"/>
      <c r="G35" s="630">
        <v>4.8499999999999996</v>
      </c>
      <c r="H35" s="631"/>
      <c r="I35" s="628">
        <v>87</v>
      </c>
      <c r="J35" s="629"/>
      <c r="K35" s="673">
        <v>6.65</v>
      </c>
      <c r="L35" s="674"/>
      <c r="M35" s="630" t="s">
        <v>932</v>
      </c>
      <c r="N35" s="631"/>
      <c r="O35" s="630">
        <v>4.8499999999999996</v>
      </c>
      <c r="P35" s="631"/>
      <c r="Q35" s="628">
        <v>87</v>
      </c>
      <c r="R35" s="629"/>
      <c r="S35" s="673">
        <v>6.65</v>
      </c>
      <c r="T35" s="674"/>
    </row>
    <row r="36" spans="1:20">
      <c r="A36" s="65"/>
      <c r="B36" s="613" t="s">
        <v>16</v>
      </c>
      <c r="C36" s="613"/>
      <c r="D36" s="613"/>
      <c r="E36" s="640"/>
      <c r="F36" s="641"/>
      <c r="G36" s="636">
        <f>SUM(G29:G35)</f>
        <v>7.38</v>
      </c>
      <c r="H36" s="636"/>
      <c r="I36" s="638">
        <f>SUM(I28:I35)</f>
        <v>557.4</v>
      </c>
      <c r="J36" s="638"/>
      <c r="K36" s="634">
        <f>SUM(K28:K35)</f>
        <v>18.86</v>
      </c>
      <c r="L36" s="634"/>
      <c r="M36" s="636"/>
      <c r="N36" s="636"/>
      <c r="O36" s="636">
        <f>SUM(O29:O35)</f>
        <v>7.4799999999999995</v>
      </c>
      <c r="P36" s="636"/>
      <c r="Q36" s="638">
        <f>SUM(Q28:Q35)</f>
        <v>757.9</v>
      </c>
      <c r="R36" s="638"/>
      <c r="S36" s="634">
        <v>22.77</v>
      </c>
      <c r="T36" s="634"/>
    </row>
    <row r="37" spans="1:20">
      <c r="A37" s="115"/>
      <c r="B37" s="116"/>
      <c r="C37" s="116"/>
      <c r="D37" s="116"/>
      <c r="E37" s="11"/>
      <c r="F37" s="11"/>
      <c r="G37" s="11"/>
      <c r="H37" s="11"/>
      <c r="I37" s="11"/>
      <c r="J37" s="11"/>
      <c r="K37" s="11"/>
      <c r="L37" s="11"/>
      <c r="M37" s="11"/>
      <c r="N37" s="11"/>
      <c r="O37" s="11"/>
      <c r="P37" s="11"/>
      <c r="Q37" s="11"/>
      <c r="R37" s="11"/>
      <c r="S37" s="11"/>
      <c r="T37" s="11"/>
    </row>
    <row r="38" spans="1:20" ht="12.75" customHeight="1">
      <c r="A38" s="269" t="s">
        <v>400</v>
      </c>
      <c r="B38" s="632" t="s">
        <v>454</v>
      </c>
      <c r="C38" s="632"/>
      <c r="D38" s="632"/>
      <c r="E38" s="632"/>
      <c r="F38" s="632"/>
      <c r="G38" s="632"/>
      <c r="H38" s="632"/>
      <c r="I38" s="11"/>
      <c r="J38" s="11"/>
      <c r="K38" s="11"/>
      <c r="L38" s="11"/>
      <c r="M38" s="11"/>
      <c r="N38" s="11"/>
      <c r="O38" s="11"/>
      <c r="P38" s="11"/>
      <c r="Q38" s="11"/>
      <c r="R38" s="11"/>
      <c r="S38" s="11"/>
      <c r="T38" s="11"/>
    </row>
    <row r="39" spans="1:20">
      <c r="A39" s="269"/>
      <c r="B39" s="116"/>
      <c r="C39" s="116"/>
      <c r="D39" s="116"/>
      <c r="E39" s="11"/>
      <c r="F39" s="11"/>
      <c r="G39" s="11"/>
      <c r="H39" s="11"/>
      <c r="I39" s="11"/>
      <c r="J39" s="11"/>
      <c r="K39" s="11"/>
      <c r="L39" s="11"/>
      <c r="M39" s="11"/>
      <c r="N39" s="11"/>
      <c r="O39" s="11"/>
      <c r="P39" s="11"/>
      <c r="Q39" s="11"/>
      <c r="R39" s="11"/>
      <c r="S39" s="11"/>
      <c r="T39" s="11"/>
    </row>
    <row r="40" spans="1:20" s="29" customFormat="1" ht="17.25" customHeight="1">
      <c r="A40" s="2" t="s">
        <v>21</v>
      </c>
      <c r="B40" s="651" t="s">
        <v>401</v>
      </c>
      <c r="C40" s="652"/>
      <c r="D40" s="653"/>
      <c r="E40" s="614" t="s">
        <v>22</v>
      </c>
      <c r="F40" s="615"/>
      <c r="G40" s="615"/>
      <c r="H40" s="615"/>
      <c r="I40" s="615"/>
      <c r="J40" s="616"/>
      <c r="K40" s="636" t="s">
        <v>23</v>
      </c>
      <c r="L40" s="636"/>
      <c r="M40" s="636"/>
      <c r="N40" s="636"/>
      <c r="O40" s="636"/>
      <c r="P40" s="636"/>
      <c r="Q40" s="635"/>
      <c r="R40" s="635"/>
      <c r="S40" s="635"/>
      <c r="T40" s="635"/>
    </row>
    <row r="41" spans="1:20">
      <c r="A41" s="4"/>
      <c r="B41" s="654"/>
      <c r="C41" s="655"/>
      <c r="D41" s="656"/>
      <c r="E41" s="640" t="s">
        <v>417</v>
      </c>
      <c r="F41" s="641"/>
      <c r="G41" s="640" t="s">
        <v>418</v>
      </c>
      <c r="H41" s="641"/>
      <c r="I41" s="640" t="s">
        <v>419</v>
      </c>
      <c r="J41" s="641"/>
      <c r="K41" s="636" t="s">
        <v>417</v>
      </c>
      <c r="L41" s="636"/>
      <c r="M41" s="636" t="s">
        <v>418</v>
      </c>
      <c r="N41" s="636"/>
      <c r="O41" s="636" t="s">
        <v>419</v>
      </c>
      <c r="P41" s="636"/>
      <c r="Q41" s="11"/>
      <c r="R41" s="11"/>
      <c r="S41" s="11"/>
      <c r="T41" s="11"/>
    </row>
    <row r="42" spans="1:20" ht="12.75" customHeight="1">
      <c r="A42" s="65">
        <v>1</v>
      </c>
      <c r="B42" s="676" t="s">
        <v>1084</v>
      </c>
      <c r="C42" s="677"/>
      <c r="D42" s="677"/>
      <c r="E42" s="677"/>
      <c r="F42" s="677"/>
      <c r="G42" s="677"/>
      <c r="H42" s="677"/>
      <c r="I42" s="677"/>
      <c r="J42" s="677"/>
      <c r="K42" s="677"/>
      <c r="L42" s="677"/>
      <c r="M42" s="677"/>
      <c r="N42" s="677"/>
      <c r="O42" s="677"/>
      <c r="P42" s="678"/>
      <c r="Q42" s="11"/>
      <c r="R42" s="11"/>
      <c r="S42" s="11"/>
      <c r="T42" s="11"/>
    </row>
    <row r="43" spans="1:20">
      <c r="A43" s="65">
        <v>2</v>
      </c>
      <c r="B43" s="679"/>
      <c r="C43" s="680"/>
      <c r="D43" s="680"/>
      <c r="E43" s="680"/>
      <c r="F43" s="680"/>
      <c r="G43" s="680"/>
      <c r="H43" s="680"/>
      <c r="I43" s="680"/>
      <c r="J43" s="680"/>
      <c r="K43" s="680"/>
      <c r="L43" s="680"/>
      <c r="M43" s="680"/>
      <c r="N43" s="680"/>
      <c r="O43" s="680"/>
      <c r="P43" s="681"/>
      <c r="Q43" s="11"/>
      <c r="R43" s="11"/>
      <c r="S43" s="11"/>
      <c r="T43" s="11"/>
    </row>
    <row r="44" spans="1:20">
      <c r="A44" s="65">
        <v>3</v>
      </c>
      <c r="B44" s="679"/>
      <c r="C44" s="680"/>
      <c r="D44" s="680"/>
      <c r="E44" s="680"/>
      <c r="F44" s="680"/>
      <c r="G44" s="680"/>
      <c r="H44" s="680"/>
      <c r="I44" s="680"/>
      <c r="J44" s="680"/>
      <c r="K44" s="680"/>
      <c r="L44" s="680"/>
      <c r="M44" s="680"/>
      <c r="N44" s="680"/>
      <c r="O44" s="680"/>
      <c r="P44" s="681"/>
      <c r="Q44" s="11"/>
      <c r="R44" s="11"/>
      <c r="S44" s="11"/>
      <c r="T44" s="11"/>
    </row>
    <row r="45" spans="1:20">
      <c r="A45" s="65">
        <v>4</v>
      </c>
      <c r="B45" s="682"/>
      <c r="C45" s="683"/>
      <c r="D45" s="683"/>
      <c r="E45" s="683"/>
      <c r="F45" s="683"/>
      <c r="G45" s="683"/>
      <c r="H45" s="683"/>
      <c r="I45" s="683"/>
      <c r="J45" s="683"/>
      <c r="K45" s="683"/>
      <c r="L45" s="683"/>
      <c r="M45" s="683"/>
      <c r="N45" s="683"/>
      <c r="O45" s="683"/>
      <c r="P45" s="684"/>
      <c r="Q45" s="11"/>
      <c r="R45" s="11"/>
      <c r="S45" s="11"/>
      <c r="T45" s="11"/>
    </row>
    <row r="48" spans="1:20" ht="19.5" customHeight="1">
      <c r="A48" s="639" t="s">
        <v>174</v>
      </c>
      <c r="B48" s="639"/>
      <c r="C48" s="639"/>
      <c r="D48" s="639"/>
      <c r="E48" s="639"/>
      <c r="F48" s="639"/>
      <c r="G48" s="639"/>
      <c r="H48" s="639"/>
      <c r="I48" s="639"/>
    </row>
    <row r="49" spans="1:21" ht="13.9" customHeight="1">
      <c r="A49" s="611" t="s">
        <v>55</v>
      </c>
      <c r="B49" s="611" t="s">
        <v>22</v>
      </c>
      <c r="C49" s="611"/>
      <c r="D49" s="611"/>
      <c r="E49" s="685" t="s">
        <v>23</v>
      </c>
      <c r="F49" s="685"/>
      <c r="G49" s="685"/>
      <c r="H49" s="625" t="s">
        <v>139</v>
      </c>
      <c r="I49"/>
    </row>
    <row r="50" spans="1:21" ht="15">
      <c r="A50" s="611"/>
      <c r="B50" s="48" t="s">
        <v>165</v>
      </c>
      <c r="C50" s="68" t="s">
        <v>97</v>
      </c>
      <c r="D50" s="48" t="s">
        <v>16</v>
      </c>
      <c r="E50" s="48" t="s">
        <v>165</v>
      </c>
      <c r="F50" s="68" t="s">
        <v>97</v>
      </c>
      <c r="G50" s="48" t="s">
        <v>16</v>
      </c>
      <c r="H50" s="626"/>
      <c r="I50"/>
    </row>
    <row r="51" spans="1:21" ht="18.75" customHeight="1">
      <c r="A51" s="28" t="s">
        <v>836</v>
      </c>
      <c r="B51" s="381">
        <v>2.69</v>
      </c>
      <c r="C51" s="381">
        <v>1.79</v>
      </c>
      <c r="D51" s="381">
        <f>SUM(B51:C51)</f>
        <v>4.4800000000000004</v>
      </c>
      <c r="E51" s="381">
        <v>4.03</v>
      </c>
      <c r="F51" s="382">
        <v>2.68</v>
      </c>
      <c r="G51" s="381">
        <f>SUM(E51:F51)</f>
        <v>6.7100000000000009</v>
      </c>
      <c r="H51" s="51"/>
      <c r="I51"/>
    </row>
    <row r="52" spans="1:21" ht="18" customHeight="1">
      <c r="A52" s="28" t="s">
        <v>735</v>
      </c>
      <c r="B52" s="383">
        <v>2.77</v>
      </c>
      <c r="C52" s="383">
        <v>1.85</v>
      </c>
      <c r="D52" s="383">
        <f>SUM(B52:C52)</f>
        <v>4.62</v>
      </c>
      <c r="E52" s="383">
        <v>4.1500000000000004</v>
      </c>
      <c r="F52" s="383">
        <v>2.77</v>
      </c>
      <c r="G52" s="383">
        <f>SUM(E52:F52)</f>
        <v>6.92</v>
      </c>
      <c r="H52" s="376" t="s">
        <v>166</v>
      </c>
      <c r="I52"/>
    </row>
    <row r="53" spans="1:21" ht="15" customHeight="1">
      <c r="A53" s="612" t="s">
        <v>222</v>
      </c>
      <c r="B53" s="612"/>
      <c r="C53" s="612"/>
      <c r="D53" s="612"/>
      <c r="E53" s="612"/>
      <c r="F53" s="612"/>
      <c r="G53" s="612"/>
      <c r="H53" s="612"/>
      <c r="I53" s="612"/>
      <c r="J53" s="612"/>
      <c r="K53" s="612"/>
      <c r="L53" s="612"/>
      <c r="M53" s="612"/>
      <c r="N53" s="612"/>
      <c r="O53" s="612"/>
      <c r="P53" s="612"/>
      <c r="Q53" s="612"/>
      <c r="R53" s="612"/>
      <c r="S53" s="612"/>
      <c r="T53" s="612"/>
    </row>
    <row r="54" spans="1:21" ht="15">
      <c r="A54" s="114"/>
      <c r="B54" s="267"/>
      <c r="C54" s="267"/>
      <c r="D54" s="12"/>
      <c r="E54" s="12"/>
      <c r="F54" s="268"/>
      <c r="G54" s="268"/>
      <c r="H54" s="268"/>
      <c r="I54"/>
    </row>
    <row r="55" spans="1:21" ht="15">
      <c r="A55" s="29"/>
      <c r="B55" s="270"/>
      <c r="C55" s="270"/>
      <c r="D55" s="240"/>
      <c r="E55" s="240"/>
      <c r="F55" s="268"/>
      <c r="G55" s="268"/>
      <c r="H55" s="268"/>
      <c r="I55"/>
    </row>
    <row r="57" spans="1:21">
      <c r="O57" s="623" t="s">
        <v>1079</v>
      </c>
      <c r="P57" s="623"/>
      <c r="Q57" s="623"/>
      <c r="R57" s="623"/>
      <c r="S57" s="623"/>
    </row>
    <row r="58" spans="1:21" s="15" customFormat="1" ht="17.25" customHeight="1">
      <c r="A58" s="14" t="s">
        <v>12</v>
      </c>
      <c r="B58" s="14"/>
      <c r="C58" s="14"/>
      <c r="D58" s="14"/>
      <c r="E58" s="14"/>
      <c r="F58" s="14"/>
      <c r="G58" s="14"/>
      <c r="H58" s="578"/>
      <c r="I58" s="14"/>
      <c r="J58" s="578"/>
      <c r="K58" s="578"/>
      <c r="L58" s="578"/>
      <c r="M58" s="578"/>
      <c r="N58" s="578"/>
      <c r="O58" s="675" t="s">
        <v>1058</v>
      </c>
      <c r="P58" s="675"/>
      <c r="Q58" s="675"/>
      <c r="R58" s="675"/>
      <c r="S58" s="675"/>
      <c r="T58" s="578"/>
      <c r="U58" s="578"/>
    </row>
    <row r="59" spans="1:21" s="15" customFormat="1" ht="12.75" customHeight="1">
      <c r="A59" s="435"/>
      <c r="B59" s="435"/>
      <c r="C59" s="435"/>
      <c r="D59" s="435"/>
      <c r="E59" s="435"/>
      <c r="F59" s="435"/>
      <c r="G59" s="435"/>
      <c r="H59" s="435"/>
      <c r="I59" s="435"/>
      <c r="J59" s="435"/>
      <c r="K59" s="435"/>
      <c r="L59" s="435"/>
      <c r="M59" s="435"/>
      <c r="N59" s="435"/>
      <c r="O59" s="435"/>
      <c r="P59" s="435"/>
      <c r="Q59" s="435"/>
      <c r="R59" s="578"/>
      <c r="S59" s="578"/>
      <c r="T59" s="578"/>
      <c r="U59" s="578"/>
    </row>
    <row r="60" spans="1:21" s="15" customFormat="1" ht="13.15" customHeight="1">
      <c r="A60" s="435"/>
      <c r="B60" s="435"/>
      <c r="C60" s="435"/>
      <c r="D60" s="435"/>
      <c r="E60" s="435"/>
      <c r="F60" s="435"/>
      <c r="G60" s="435"/>
      <c r="H60" s="435"/>
      <c r="I60" s="435"/>
      <c r="J60" s="435"/>
      <c r="K60" s="435"/>
      <c r="L60" s="624" t="s">
        <v>1081</v>
      </c>
      <c r="M60" s="624"/>
      <c r="N60" s="435"/>
      <c r="O60" s="435"/>
      <c r="P60" s="435"/>
      <c r="Q60" s="435"/>
      <c r="R60" s="435"/>
      <c r="S60" s="435"/>
      <c r="T60" s="578"/>
      <c r="U60" s="578"/>
    </row>
    <row r="61" spans="1:21" ht="12.75" customHeight="1">
      <c r="N61" s="34"/>
      <c r="O61" s="623" t="s">
        <v>1080</v>
      </c>
      <c r="P61" s="623"/>
      <c r="Q61" s="623"/>
      <c r="R61" s="623"/>
      <c r="S61" s="623"/>
    </row>
  </sheetData>
  <mergeCells count="167">
    <mergeCell ref="O58:S58"/>
    <mergeCell ref="M33:N33"/>
    <mergeCell ref="O33:P33"/>
    <mergeCell ref="Q33:R33"/>
    <mergeCell ref="M31:N31"/>
    <mergeCell ref="K33:L33"/>
    <mergeCell ref="M41:N41"/>
    <mergeCell ref="O41:P41"/>
    <mergeCell ref="K31:L31"/>
    <mergeCell ref="O57:S57"/>
    <mergeCell ref="S31:T31"/>
    <mergeCell ref="Q31:R31"/>
    <mergeCell ref="Q32:R32"/>
    <mergeCell ref="S32:T32"/>
    <mergeCell ref="M32:N32"/>
    <mergeCell ref="O32:P32"/>
    <mergeCell ref="B42:P45"/>
    <mergeCell ref="E49:G49"/>
    <mergeCell ref="B49:D49"/>
    <mergeCell ref="J10:K10"/>
    <mergeCell ref="Q28:R28"/>
    <mergeCell ref="Q29:R29"/>
    <mergeCell ref="M25:T25"/>
    <mergeCell ref="Q26:R26"/>
    <mergeCell ref="K35:L35"/>
    <mergeCell ref="M35:N35"/>
    <mergeCell ref="O35:P35"/>
    <mergeCell ref="Q35:R35"/>
    <mergeCell ref="S35:T35"/>
    <mergeCell ref="I35:J35"/>
    <mergeCell ref="I30:J30"/>
    <mergeCell ref="K30:L30"/>
    <mergeCell ref="O29:P29"/>
    <mergeCell ref="M28:N28"/>
    <mergeCell ref="O28:P28"/>
    <mergeCell ref="S28:T28"/>
    <mergeCell ref="I32:J32"/>
    <mergeCell ref="O30:P30"/>
    <mergeCell ref="S30:T30"/>
    <mergeCell ref="K32:L32"/>
    <mergeCell ref="S27:T27"/>
    <mergeCell ref="S26:T26"/>
    <mergeCell ref="K28:L28"/>
    <mergeCell ref="I27:J27"/>
    <mergeCell ref="M26:N26"/>
    <mergeCell ref="K26:L26"/>
    <mergeCell ref="I26:J26"/>
    <mergeCell ref="O26:P26"/>
    <mergeCell ref="E26:F26"/>
    <mergeCell ref="G26:H26"/>
    <mergeCell ref="E27:F27"/>
    <mergeCell ref="B27:D27"/>
    <mergeCell ref="E28:F28"/>
    <mergeCell ref="K29:L29"/>
    <mergeCell ref="G27:H27"/>
    <mergeCell ref="I28:J28"/>
    <mergeCell ref="K27:L27"/>
    <mergeCell ref="Q27:R27"/>
    <mergeCell ref="R1:S1"/>
    <mergeCell ref="A2:S2"/>
    <mergeCell ref="A3:S3"/>
    <mergeCell ref="A5:S5"/>
    <mergeCell ref="B9:C9"/>
    <mergeCell ref="A6:B6"/>
    <mergeCell ref="A7:I7"/>
    <mergeCell ref="D9:E9"/>
    <mergeCell ref="F9:G9"/>
    <mergeCell ref="H1:I1"/>
    <mergeCell ref="J9:K9"/>
    <mergeCell ref="H9:I9"/>
    <mergeCell ref="D10:E10"/>
    <mergeCell ref="F10:G10"/>
    <mergeCell ref="H10:I10"/>
    <mergeCell ref="B10:C10"/>
    <mergeCell ref="B28:D28"/>
    <mergeCell ref="M29:N29"/>
    <mergeCell ref="B33:D33"/>
    <mergeCell ref="I31:J31"/>
    <mergeCell ref="B31:D31"/>
    <mergeCell ref="B40:D41"/>
    <mergeCell ref="B34:D34"/>
    <mergeCell ref="E36:F36"/>
    <mergeCell ref="G32:H32"/>
    <mergeCell ref="E29:F29"/>
    <mergeCell ref="G29:H29"/>
    <mergeCell ref="B35:D35"/>
    <mergeCell ref="E35:F35"/>
    <mergeCell ref="G35:H35"/>
    <mergeCell ref="B30:D30"/>
    <mergeCell ref="B32:D32"/>
    <mergeCell ref="E32:F32"/>
    <mergeCell ref="E31:F31"/>
    <mergeCell ref="G31:H31"/>
    <mergeCell ref="B29:D29"/>
    <mergeCell ref="I29:J29"/>
    <mergeCell ref="G41:H41"/>
    <mergeCell ref="E41:F41"/>
    <mergeCell ref="D11:E11"/>
    <mergeCell ref="A15:G15"/>
    <mergeCell ref="C16:D16"/>
    <mergeCell ref="A16:B16"/>
    <mergeCell ref="A17:B17"/>
    <mergeCell ref="C17:D17"/>
    <mergeCell ref="A25:A26"/>
    <mergeCell ref="A24:S24"/>
    <mergeCell ref="F11:G11"/>
    <mergeCell ref="B19:C19"/>
    <mergeCell ref="B20:C20"/>
    <mergeCell ref="B21:C21"/>
    <mergeCell ref="B22:C22"/>
    <mergeCell ref="B25:D26"/>
    <mergeCell ref="E25:L25"/>
    <mergeCell ref="B12:C12"/>
    <mergeCell ref="H13:I13"/>
    <mergeCell ref="H12:I12"/>
    <mergeCell ref="D12:E12"/>
    <mergeCell ref="F12:G12"/>
    <mergeCell ref="B13:C13"/>
    <mergeCell ref="J12:K12"/>
    <mergeCell ref="M36:N36"/>
    <mergeCell ref="O36:P36"/>
    <mergeCell ref="Q36:R36"/>
    <mergeCell ref="A48:I48"/>
    <mergeCell ref="H11:I11"/>
    <mergeCell ref="F13:G13"/>
    <mergeCell ref="S34:T34"/>
    <mergeCell ref="O34:P34"/>
    <mergeCell ref="K34:L34"/>
    <mergeCell ref="S36:T36"/>
    <mergeCell ref="K40:P40"/>
    <mergeCell ref="K41:L41"/>
    <mergeCell ref="E30:F30"/>
    <mergeCell ref="G30:H30"/>
    <mergeCell ref="G28:H28"/>
    <mergeCell ref="S40:T40"/>
    <mergeCell ref="I41:J41"/>
    <mergeCell ref="I36:J36"/>
    <mergeCell ref="S29:T29"/>
    <mergeCell ref="O31:P31"/>
    <mergeCell ref="Q30:R30"/>
    <mergeCell ref="M30:N30"/>
    <mergeCell ref="J11:K11"/>
    <mergeCell ref="D13:E13"/>
    <mergeCell ref="A49:A50"/>
    <mergeCell ref="A53:T53"/>
    <mergeCell ref="B36:D36"/>
    <mergeCell ref="E40:J40"/>
    <mergeCell ref="B11:C11"/>
    <mergeCell ref="M27:N27"/>
    <mergeCell ref="O27:P27"/>
    <mergeCell ref="J13:K13"/>
    <mergeCell ref="O61:S61"/>
    <mergeCell ref="L60:M60"/>
    <mergeCell ref="H49:H50"/>
    <mergeCell ref="M34:N34"/>
    <mergeCell ref="Q34:R34"/>
    <mergeCell ref="E34:F34"/>
    <mergeCell ref="B38:H38"/>
    <mergeCell ref="S33:T33"/>
    <mergeCell ref="K36:L36"/>
    <mergeCell ref="E33:F33"/>
    <mergeCell ref="Q40:R40"/>
    <mergeCell ref="I34:J34"/>
    <mergeCell ref="G36:H36"/>
    <mergeCell ref="G34:H34"/>
    <mergeCell ref="G33:H33"/>
    <mergeCell ref="I33:J33"/>
  </mergeCells>
  <phoneticPr fontId="0" type="noConversion"/>
  <printOptions horizontalCentered="1"/>
  <pageMargins left="0.70866141732283472" right="0.70866141732283472" top="0.23622047244094491" bottom="0" header="0.31496062992125984" footer="0.31496062992125984"/>
  <pageSetup paperSize="9" scale="62"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O51"/>
  <sheetViews>
    <sheetView view="pageBreakPreview" topLeftCell="A31" zoomScaleSheetLayoutView="100" workbookViewId="0">
      <selection activeCell="C46" sqref="C46:J51"/>
    </sheetView>
  </sheetViews>
  <sheetFormatPr defaultRowHeight="12.75"/>
  <cols>
    <col min="1" max="1" width="5.28515625" customWidth="1"/>
    <col min="2" max="2" width="14.85546875" customWidth="1"/>
    <col min="3" max="3" width="12.7109375" customWidth="1"/>
    <col min="4" max="4" width="16.5703125" style="295" customWidth="1"/>
    <col min="5" max="8" width="18.42578125" style="295" customWidth="1"/>
  </cols>
  <sheetData>
    <row r="1" spans="1:15">
      <c r="H1" s="301" t="s">
        <v>507</v>
      </c>
    </row>
    <row r="2" spans="1:15" ht="18">
      <c r="A2" s="746" t="s">
        <v>0</v>
      </c>
      <c r="B2" s="746"/>
      <c r="C2" s="746"/>
      <c r="D2" s="746"/>
      <c r="E2" s="746"/>
      <c r="F2" s="746"/>
      <c r="G2" s="746"/>
      <c r="H2" s="746"/>
      <c r="I2" s="229"/>
      <c r="J2" s="229"/>
      <c r="K2" s="229"/>
      <c r="L2" s="229"/>
      <c r="M2" s="229"/>
      <c r="N2" s="229"/>
      <c r="O2" s="229"/>
    </row>
    <row r="3" spans="1:15" ht="21">
      <c r="A3" s="745" t="s">
        <v>734</v>
      </c>
      <c r="B3" s="745"/>
      <c r="C3" s="745"/>
      <c r="D3" s="745"/>
      <c r="E3" s="745"/>
      <c r="F3" s="745"/>
      <c r="G3" s="745"/>
      <c r="H3" s="745"/>
      <c r="I3" s="230"/>
      <c r="J3" s="230"/>
      <c r="K3" s="230"/>
      <c r="L3" s="230"/>
      <c r="M3" s="230"/>
      <c r="N3" s="230"/>
      <c r="O3" s="230"/>
    </row>
    <row r="4" spans="1:15" ht="15">
      <c r="A4" s="200"/>
      <c r="B4" s="200"/>
      <c r="C4" s="200"/>
      <c r="D4" s="292"/>
      <c r="E4" s="292"/>
      <c r="F4" s="292"/>
      <c r="G4" s="292"/>
      <c r="H4" s="292"/>
      <c r="I4" s="200"/>
      <c r="J4" s="200"/>
      <c r="K4" s="200"/>
      <c r="L4" s="200"/>
      <c r="M4" s="200"/>
      <c r="N4" s="200"/>
      <c r="O4" s="200"/>
    </row>
    <row r="5" spans="1:15" ht="18">
      <c r="A5" s="746" t="s">
        <v>506</v>
      </c>
      <c r="B5" s="746"/>
      <c r="C5" s="746"/>
      <c r="D5" s="746"/>
      <c r="E5" s="746"/>
      <c r="F5" s="746"/>
      <c r="G5" s="746"/>
      <c r="H5" s="746"/>
      <c r="I5" s="229"/>
      <c r="J5" s="229"/>
      <c r="K5" s="229"/>
      <c r="L5" s="229"/>
      <c r="M5" s="229"/>
      <c r="N5" s="229"/>
      <c r="O5" s="229"/>
    </row>
    <row r="6" spans="1:15" ht="15">
      <c r="A6" s="201" t="s">
        <v>919</v>
      </c>
      <c r="B6" s="201"/>
      <c r="C6" s="200"/>
      <c r="D6" s="292"/>
      <c r="E6" s="292"/>
      <c r="F6" s="883" t="s">
        <v>1070</v>
      </c>
      <c r="G6" s="883"/>
      <c r="H6" s="883"/>
      <c r="I6" s="200"/>
      <c r="J6" s="200"/>
      <c r="K6" s="200"/>
      <c r="L6" s="231"/>
      <c r="M6" s="231"/>
      <c r="N6" s="887"/>
      <c r="O6" s="887"/>
    </row>
    <row r="7" spans="1:15" ht="31.5" customHeight="1">
      <c r="A7" s="881" t="s">
        <v>2</v>
      </c>
      <c r="B7" s="881" t="s">
        <v>3</v>
      </c>
      <c r="C7" s="882" t="s">
        <v>381</v>
      </c>
      <c r="D7" s="884" t="s">
        <v>484</v>
      </c>
      <c r="E7" s="885"/>
      <c r="F7" s="885"/>
      <c r="G7" s="885"/>
      <c r="H7" s="886"/>
    </row>
    <row r="8" spans="1:15" ht="34.5" customHeight="1">
      <c r="A8" s="881"/>
      <c r="B8" s="881"/>
      <c r="C8" s="882"/>
      <c r="D8" s="293" t="s">
        <v>485</v>
      </c>
      <c r="E8" s="293" t="s">
        <v>486</v>
      </c>
      <c r="F8" s="293" t="s">
        <v>487</v>
      </c>
      <c r="G8" s="293" t="s">
        <v>640</v>
      </c>
      <c r="H8" s="293" t="s">
        <v>44</v>
      </c>
    </row>
    <row r="9" spans="1:15" ht="15">
      <c r="A9" s="217">
        <v>1</v>
      </c>
      <c r="B9" s="217">
        <v>2</v>
      </c>
      <c r="C9" s="217">
        <v>3</v>
      </c>
      <c r="D9" s="217">
        <v>4</v>
      </c>
      <c r="E9" s="217">
        <v>5</v>
      </c>
      <c r="F9" s="217">
        <v>6</v>
      </c>
      <c r="G9" s="217">
        <v>7</v>
      </c>
      <c r="H9" s="217">
        <v>8</v>
      </c>
    </row>
    <row r="10" spans="1:15">
      <c r="A10" s="8">
        <v>1</v>
      </c>
      <c r="B10" s="379" t="s">
        <v>887</v>
      </c>
      <c r="C10" s="9">
        <f>'AT-3'!G9</f>
        <v>642</v>
      </c>
      <c r="D10" s="468">
        <v>567</v>
      </c>
      <c r="E10" s="888" t="s">
        <v>946</v>
      </c>
      <c r="F10" s="204">
        <f>C10-D10</f>
        <v>75</v>
      </c>
      <c r="G10" s="891" t="s">
        <v>946</v>
      </c>
      <c r="H10" s="892"/>
    </row>
    <row r="11" spans="1:15">
      <c r="A11" s="8">
        <v>2</v>
      </c>
      <c r="B11" s="379" t="s">
        <v>888</v>
      </c>
      <c r="C11" s="9">
        <f>'AT-3'!G10</f>
        <v>606</v>
      </c>
      <c r="D11" s="468">
        <v>606</v>
      </c>
      <c r="E11" s="889"/>
      <c r="F11" s="204">
        <f t="shared" ref="F11:F42" si="0">C11-D11</f>
        <v>0</v>
      </c>
      <c r="G11" s="893"/>
      <c r="H11" s="894"/>
    </row>
    <row r="12" spans="1:15">
      <c r="A12" s="8">
        <v>3</v>
      </c>
      <c r="B12" s="379" t="s">
        <v>889</v>
      </c>
      <c r="C12" s="9">
        <f>'AT-3'!G11</f>
        <v>1283</v>
      </c>
      <c r="D12" s="468">
        <v>1217</v>
      </c>
      <c r="E12" s="889"/>
      <c r="F12" s="204">
        <f t="shared" si="0"/>
        <v>66</v>
      </c>
      <c r="G12" s="893"/>
      <c r="H12" s="894"/>
    </row>
    <row r="13" spans="1:15">
      <c r="A13" s="8">
        <v>4</v>
      </c>
      <c r="B13" s="379" t="s">
        <v>890</v>
      </c>
      <c r="C13" s="9">
        <f>'AT-3'!G12</f>
        <v>1585</v>
      </c>
      <c r="D13" s="468">
        <v>1522</v>
      </c>
      <c r="E13" s="889"/>
      <c r="F13" s="204">
        <f t="shared" si="0"/>
        <v>63</v>
      </c>
      <c r="G13" s="893"/>
      <c r="H13" s="894"/>
    </row>
    <row r="14" spans="1:15">
      <c r="A14" s="8">
        <v>5</v>
      </c>
      <c r="B14" s="379" t="s">
        <v>891</v>
      </c>
      <c r="C14" s="9">
        <f>'AT-3'!G13</f>
        <v>1389</v>
      </c>
      <c r="D14" s="468">
        <v>1227</v>
      </c>
      <c r="E14" s="889"/>
      <c r="F14" s="204">
        <f t="shared" si="0"/>
        <v>162</v>
      </c>
      <c r="G14" s="893"/>
      <c r="H14" s="894"/>
    </row>
    <row r="15" spans="1:15">
      <c r="A15" s="8">
        <v>6</v>
      </c>
      <c r="B15" s="379" t="s">
        <v>892</v>
      </c>
      <c r="C15" s="9">
        <f>'AT-3'!G14</f>
        <v>1520</v>
      </c>
      <c r="D15" s="468">
        <v>1479</v>
      </c>
      <c r="E15" s="889"/>
      <c r="F15" s="204">
        <f t="shared" si="0"/>
        <v>41</v>
      </c>
      <c r="G15" s="893"/>
      <c r="H15" s="894"/>
    </row>
    <row r="16" spans="1:15">
      <c r="A16" s="8">
        <v>7</v>
      </c>
      <c r="B16" s="379" t="s">
        <v>893</v>
      </c>
      <c r="C16" s="9">
        <f>'AT-3'!G15</f>
        <v>1327</v>
      </c>
      <c r="D16" s="468">
        <v>1274</v>
      </c>
      <c r="E16" s="889"/>
      <c r="F16" s="204">
        <f t="shared" si="0"/>
        <v>53</v>
      </c>
      <c r="G16" s="893"/>
      <c r="H16" s="894"/>
    </row>
    <row r="17" spans="1:8">
      <c r="A17" s="8">
        <v>8</v>
      </c>
      <c r="B17" s="379" t="s">
        <v>894</v>
      </c>
      <c r="C17" s="9">
        <f>'AT-3'!G16</f>
        <v>1565</v>
      </c>
      <c r="D17" s="468">
        <v>1547</v>
      </c>
      <c r="E17" s="889"/>
      <c r="F17" s="204">
        <f t="shared" si="0"/>
        <v>18</v>
      </c>
      <c r="G17" s="893"/>
      <c r="H17" s="894"/>
    </row>
    <row r="18" spans="1:8">
      <c r="A18" s="8">
        <v>9</v>
      </c>
      <c r="B18" s="379" t="s">
        <v>895</v>
      </c>
      <c r="C18" s="9">
        <f>'AT-3'!G17</f>
        <v>665</v>
      </c>
      <c r="D18" s="468">
        <v>630</v>
      </c>
      <c r="E18" s="889"/>
      <c r="F18" s="204">
        <f t="shared" si="0"/>
        <v>35</v>
      </c>
      <c r="G18" s="893"/>
      <c r="H18" s="894"/>
    </row>
    <row r="19" spans="1:8">
      <c r="A19" s="8">
        <v>10</v>
      </c>
      <c r="B19" s="379" t="s">
        <v>896</v>
      </c>
      <c r="C19" s="9">
        <f>'AT-3'!G18</f>
        <v>790</v>
      </c>
      <c r="D19" s="468">
        <v>778</v>
      </c>
      <c r="E19" s="889"/>
      <c r="F19" s="204">
        <f t="shared" si="0"/>
        <v>12</v>
      </c>
      <c r="G19" s="893"/>
      <c r="H19" s="894"/>
    </row>
    <row r="20" spans="1:8">
      <c r="A20" s="8">
        <v>11</v>
      </c>
      <c r="B20" s="379" t="s">
        <v>897</v>
      </c>
      <c r="C20" s="9">
        <f>'AT-3'!G19</f>
        <v>1737</v>
      </c>
      <c r="D20" s="468">
        <v>1618</v>
      </c>
      <c r="E20" s="889"/>
      <c r="F20" s="204">
        <f t="shared" si="0"/>
        <v>119</v>
      </c>
      <c r="G20" s="893"/>
      <c r="H20" s="894"/>
    </row>
    <row r="21" spans="1:8">
      <c r="A21" s="8">
        <v>12</v>
      </c>
      <c r="B21" s="379" t="s">
        <v>898</v>
      </c>
      <c r="C21" s="9">
        <f>'AT-3'!G20</f>
        <v>1446</v>
      </c>
      <c r="D21" s="468">
        <v>1289</v>
      </c>
      <c r="E21" s="889"/>
      <c r="F21" s="204">
        <f t="shared" si="0"/>
        <v>157</v>
      </c>
      <c r="G21" s="893"/>
      <c r="H21" s="894"/>
    </row>
    <row r="22" spans="1:8">
      <c r="A22" s="8">
        <v>13</v>
      </c>
      <c r="B22" s="379" t="s">
        <v>899</v>
      </c>
      <c r="C22" s="9">
        <f>'AT-3'!G21</f>
        <v>1171</v>
      </c>
      <c r="D22" s="468">
        <v>1114</v>
      </c>
      <c r="E22" s="889"/>
      <c r="F22" s="204">
        <f t="shared" si="0"/>
        <v>57</v>
      </c>
      <c r="G22" s="893"/>
      <c r="H22" s="894"/>
    </row>
    <row r="23" spans="1:8">
      <c r="A23" s="8">
        <v>14</v>
      </c>
      <c r="B23" s="379" t="s">
        <v>900</v>
      </c>
      <c r="C23" s="9">
        <f>'AT-3'!G22</f>
        <v>1000</v>
      </c>
      <c r="D23" s="468">
        <v>1000</v>
      </c>
      <c r="E23" s="889"/>
      <c r="F23" s="204">
        <f t="shared" si="0"/>
        <v>0</v>
      </c>
      <c r="G23" s="893"/>
      <c r="H23" s="894"/>
    </row>
    <row r="24" spans="1:8">
      <c r="A24" s="8">
        <v>15</v>
      </c>
      <c r="B24" s="379" t="s">
        <v>901</v>
      </c>
      <c r="C24" s="9">
        <f>'AT-3'!G23</f>
        <v>501</v>
      </c>
      <c r="D24" s="468">
        <v>501</v>
      </c>
      <c r="E24" s="889"/>
      <c r="F24" s="204">
        <f t="shared" si="0"/>
        <v>0</v>
      </c>
      <c r="G24" s="893"/>
      <c r="H24" s="894"/>
    </row>
    <row r="25" spans="1:8">
      <c r="A25" s="8">
        <v>16</v>
      </c>
      <c r="B25" s="379" t="s">
        <v>902</v>
      </c>
      <c r="C25" s="9">
        <f>'AT-3'!G24</f>
        <v>392</v>
      </c>
      <c r="D25" s="468">
        <v>376</v>
      </c>
      <c r="E25" s="889"/>
      <c r="F25" s="204">
        <f t="shared" si="0"/>
        <v>16</v>
      </c>
      <c r="G25" s="893"/>
      <c r="H25" s="894"/>
    </row>
    <row r="26" spans="1:8">
      <c r="A26" s="8">
        <v>17</v>
      </c>
      <c r="B26" s="379" t="s">
        <v>903</v>
      </c>
      <c r="C26" s="9">
        <f>'AT-3'!G25</f>
        <v>1658</v>
      </c>
      <c r="D26" s="468">
        <v>1385</v>
      </c>
      <c r="E26" s="889"/>
      <c r="F26" s="204">
        <f t="shared" si="0"/>
        <v>273</v>
      </c>
      <c r="G26" s="893"/>
      <c r="H26" s="894"/>
    </row>
    <row r="27" spans="1:8">
      <c r="A27" s="8">
        <v>18</v>
      </c>
      <c r="B27" s="379" t="s">
        <v>904</v>
      </c>
      <c r="C27" s="9">
        <f>'AT-3'!G26</f>
        <v>1224</v>
      </c>
      <c r="D27" s="468">
        <v>1224</v>
      </c>
      <c r="E27" s="889"/>
      <c r="F27" s="204">
        <f t="shared" si="0"/>
        <v>0</v>
      </c>
      <c r="G27" s="893"/>
      <c r="H27" s="894"/>
    </row>
    <row r="28" spans="1:8">
      <c r="A28" s="8">
        <v>19</v>
      </c>
      <c r="B28" s="379" t="s">
        <v>905</v>
      </c>
      <c r="C28" s="9">
        <f>'AT-3'!G27</f>
        <v>1834</v>
      </c>
      <c r="D28" s="468">
        <v>1779</v>
      </c>
      <c r="E28" s="889"/>
      <c r="F28" s="204">
        <f t="shared" si="0"/>
        <v>55</v>
      </c>
      <c r="G28" s="893"/>
      <c r="H28" s="894"/>
    </row>
    <row r="29" spans="1:8">
      <c r="A29" s="8">
        <v>20</v>
      </c>
      <c r="B29" s="379" t="s">
        <v>906</v>
      </c>
      <c r="C29" s="9">
        <f>'AT-3'!G28</f>
        <v>1292</v>
      </c>
      <c r="D29" s="468">
        <v>674</v>
      </c>
      <c r="E29" s="889"/>
      <c r="F29" s="204">
        <f t="shared" si="0"/>
        <v>618</v>
      </c>
      <c r="G29" s="893"/>
      <c r="H29" s="894"/>
    </row>
    <row r="30" spans="1:8">
      <c r="A30" s="8">
        <v>21</v>
      </c>
      <c r="B30" s="379" t="s">
        <v>907</v>
      </c>
      <c r="C30" s="9">
        <f>'AT-3'!G29</f>
        <v>1603</v>
      </c>
      <c r="D30" s="468">
        <v>1537</v>
      </c>
      <c r="E30" s="889"/>
      <c r="F30" s="204">
        <f t="shared" si="0"/>
        <v>66</v>
      </c>
      <c r="G30" s="893"/>
      <c r="H30" s="894"/>
    </row>
    <row r="31" spans="1:8">
      <c r="A31" s="8">
        <v>22</v>
      </c>
      <c r="B31" s="379" t="s">
        <v>908</v>
      </c>
      <c r="C31" s="9">
        <f>'AT-3'!G30</f>
        <v>712</v>
      </c>
      <c r="D31" s="468">
        <v>681</v>
      </c>
      <c r="E31" s="889"/>
      <c r="F31" s="204">
        <f t="shared" si="0"/>
        <v>31</v>
      </c>
      <c r="G31" s="893"/>
      <c r="H31" s="894"/>
    </row>
    <row r="32" spans="1:8">
      <c r="A32" s="8">
        <v>23</v>
      </c>
      <c r="B32" s="379" t="s">
        <v>909</v>
      </c>
      <c r="C32" s="9">
        <f>'AT-3'!G31</f>
        <v>1574</v>
      </c>
      <c r="D32" s="468">
        <v>1282</v>
      </c>
      <c r="E32" s="889"/>
      <c r="F32" s="204">
        <f t="shared" si="0"/>
        <v>292</v>
      </c>
      <c r="G32" s="893"/>
      <c r="H32" s="894"/>
    </row>
    <row r="33" spans="1:10">
      <c r="A33" s="8">
        <v>24</v>
      </c>
      <c r="B33" s="379" t="s">
        <v>910</v>
      </c>
      <c r="C33" s="9">
        <f>'AT-3'!G32</f>
        <v>1518</v>
      </c>
      <c r="D33" s="468">
        <v>1518</v>
      </c>
      <c r="E33" s="889"/>
      <c r="F33" s="204">
        <f t="shared" si="0"/>
        <v>0</v>
      </c>
      <c r="G33" s="893"/>
      <c r="H33" s="894"/>
    </row>
    <row r="34" spans="1:10">
      <c r="A34" s="8">
        <v>25</v>
      </c>
      <c r="B34" s="379" t="s">
        <v>911</v>
      </c>
      <c r="C34" s="9">
        <f>'AT-3'!G33</f>
        <v>984</v>
      </c>
      <c r="D34" s="468">
        <v>974</v>
      </c>
      <c r="E34" s="889"/>
      <c r="F34" s="204">
        <f t="shared" si="0"/>
        <v>10</v>
      </c>
      <c r="G34" s="893"/>
      <c r="H34" s="894"/>
    </row>
    <row r="35" spans="1:10">
      <c r="A35" s="8">
        <v>26</v>
      </c>
      <c r="B35" s="379" t="s">
        <v>912</v>
      </c>
      <c r="C35" s="9">
        <f>'AT-3'!G34</f>
        <v>2068</v>
      </c>
      <c r="D35" s="468">
        <v>1537</v>
      </c>
      <c r="E35" s="889"/>
      <c r="F35" s="204">
        <f t="shared" si="0"/>
        <v>531</v>
      </c>
      <c r="G35" s="893"/>
      <c r="H35" s="894"/>
    </row>
    <row r="36" spans="1:10">
      <c r="A36" s="8">
        <v>27</v>
      </c>
      <c r="B36" s="379" t="s">
        <v>913</v>
      </c>
      <c r="C36" s="9">
        <f>'AT-3'!G35</f>
        <v>1352</v>
      </c>
      <c r="D36" s="468">
        <v>1078</v>
      </c>
      <c r="E36" s="889"/>
      <c r="F36" s="204">
        <f t="shared" si="0"/>
        <v>274</v>
      </c>
      <c r="G36" s="893"/>
      <c r="H36" s="894"/>
    </row>
    <row r="37" spans="1:10">
      <c r="A37" s="8">
        <v>28</v>
      </c>
      <c r="B37" s="379" t="s">
        <v>914</v>
      </c>
      <c r="C37" s="9">
        <f>'AT-3'!G36</f>
        <v>2007</v>
      </c>
      <c r="D37" s="468">
        <v>1983</v>
      </c>
      <c r="E37" s="889"/>
      <c r="F37" s="204">
        <f t="shared" si="0"/>
        <v>24</v>
      </c>
      <c r="G37" s="893"/>
      <c r="H37" s="894"/>
    </row>
    <row r="38" spans="1:10">
      <c r="A38" s="8">
        <v>29</v>
      </c>
      <c r="B38" s="379" t="s">
        <v>915</v>
      </c>
      <c r="C38" s="9">
        <f>'AT-3'!G37</f>
        <v>1497</v>
      </c>
      <c r="D38" s="468">
        <v>1494</v>
      </c>
      <c r="E38" s="889"/>
      <c r="F38" s="204">
        <f t="shared" si="0"/>
        <v>3</v>
      </c>
      <c r="G38" s="893"/>
      <c r="H38" s="894"/>
    </row>
    <row r="39" spans="1:10">
      <c r="A39" s="8">
        <v>30</v>
      </c>
      <c r="B39" s="379" t="s">
        <v>916</v>
      </c>
      <c r="C39" s="9">
        <f>'AT-3'!G38</f>
        <v>2402</v>
      </c>
      <c r="D39" s="468">
        <v>2315</v>
      </c>
      <c r="E39" s="889"/>
      <c r="F39" s="204">
        <f t="shared" si="0"/>
        <v>87</v>
      </c>
      <c r="G39" s="893"/>
      <c r="H39" s="894"/>
    </row>
    <row r="40" spans="1:10" ht="15" customHeight="1">
      <c r="A40" s="8">
        <v>31</v>
      </c>
      <c r="B40" s="379" t="s">
        <v>917</v>
      </c>
      <c r="C40" s="9">
        <f>'AT-3'!G39</f>
        <v>2423</v>
      </c>
      <c r="D40" s="468">
        <v>2386</v>
      </c>
      <c r="E40" s="889"/>
      <c r="F40" s="204">
        <f t="shared" si="0"/>
        <v>37</v>
      </c>
      <c r="G40" s="893"/>
      <c r="H40" s="894"/>
    </row>
    <row r="41" spans="1:10" ht="15" customHeight="1">
      <c r="A41" s="8">
        <v>32</v>
      </c>
      <c r="B41" s="379" t="s">
        <v>918</v>
      </c>
      <c r="C41" s="9">
        <f>'AT-3'!G40</f>
        <v>1479</v>
      </c>
      <c r="D41" s="468">
        <v>1099</v>
      </c>
      <c r="E41" s="889"/>
      <c r="F41" s="204">
        <f t="shared" si="0"/>
        <v>380</v>
      </c>
      <c r="G41" s="893"/>
      <c r="H41" s="894"/>
    </row>
    <row r="42" spans="1:10" ht="15" customHeight="1">
      <c r="A42" s="143"/>
      <c r="B42" s="380" t="s">
        <v>86</v>
      </c>
      <c r="C42" s="9">
        <f>'AT-3'!G41</f>
        <v>43246</v>
      </c>
      <c r="D42" s="468">
        <f>SUM(D10:D41)</f>
        <v>39691</v>
      </c>
      <c r="E42" s="890"/>
      <c r="F42" s="204">
        <f t="shared" si="0"/>
        <v>3555</v>
      </c>
      <c r="G42" s="895"/>
      <c r="H42" s="896"/>
    </row>
    <row r="43" spans="1:10" ht="15" customHeight="1">
      <c r="A43" s="206"/>
      <c r="B43" s="206"/>
      <c r="C43" s="206"/>
      <c r="D43" s="469"/>
      <c r="E43" s="207"/>
      <c r="F43" s="207"/>
      <c r="G43" s="207"/>
      <c r="H43" s="207"/>
    </row>
    <row r="44" spans="1:10" ht="15" customHeight="1">
      <c r="A44" s="206"/>
      <c r="B44" s="206"/>
      <c r="C44" s="206"/>
      <c r="D44" s="207"/>
      <c r="E44" s="207"/>
      <c r="F44" s="207"/>
      <c r="G44" s="207"/>
      <c r="H44" s="207"/>
    </row>
    <row r="45" spans="1:10" ht="15" customHeight="1">
      <c r="A45" s="206"/>
      <c r="B45" s="206"/>
      <c r="C45" s="206"/>
      <c r="D45" s="741"/>
      <c r="E45" s="741"/>
      <c r="F45" s="741"/>
      <c r="G45" s="741"/>
      <c r="H45" s="741"/>
      <c r="I45" s="741"/>
    </row>
    <row r="46" spans="1:10">
      <c r="A46" s="206" t="s">
        <v>12</v>
      </c>
      <c r="C46" s="138"/>
      <c r="D46" s="138"/>
      <c r="E46" s="138"/>
      <c r="F46" s="138"/>
      <c r="G46" s="272"/>
      <c r="H46" s="138"/>
      <c r="I46" s="138"/>
      <c r="J46" s="138"/>
    </row>
    <row r="47" spans="1:10">
      <c r="C47" s="14"/>
      <c r="D47" s="14"/>
      <c r="E47" s="14"/>
      <c r="F47" s="623" t="s">
        <v>1079</v>
      </c>
      <c r="G47" s="623"/>
      <c r="H47" s="623"/>
      <c r="I47" s="623"/>
      <c r="J47" s="623"/>
    </row>
    <row r="48" spans="1:10" ht="15">
      <c r="C48" s="578"/>
      <c r="D48" s="578"/>
      <c r="E48" s="578"/>
      <c r="F48" s="675" t="s">
        <v>1058</v>
      </c>
      <c r="G48" s="675"/>
      <c r="H48" s="675"/>
      <c r="I48" s="675"/>
      <c r="J48" s="675"/>
    </row>
    <row r="49" spans="3:10">
      <c r="C49" s="435"/>
      <c r="D49" s="435"/>
      <c r="E49" s="435"/>
      <c r="F49" s="435"/>
      <c r="G49" s="435"/>
      <c r="H49" s="435"/>
      <c r="I49" s="578"/>
      <c r="J49" s="578"/>
    </row>
    <row r="50" spans="3:10">
      <c r="C50" s="624" t="s">
        <v>1081</v>
      </c>
      <c r="D50" s="624"/>
      <c r="E50" s="435"/>
      <c r="F50" s="435"/>
      <c r="G50" s="435"/>
      <c r="H50" s="435"/>
      <c r="I50" s="435"/>
      <c r="J50" s="435"/>
    </row>
    <row r="51" spans="3:10" ht="15" customHeight="1">
      <c r="C51" s="14"/>
      <c r="D51" s="14"/>
      <c r="E51" s="34"/>
      <c r="F51" s="623" t="s">
        <v>1080</v>
      </c>
      <c r="G51" s="623"/>
      <c r="H51" s="623"/>
      <c r="I51" s="623"/>
      <c r="J51" s="623"/>
    </row>
  </sheetData>
  <mergeCells count="16">
    <mergeCell ref="F47:J47"/>
    <mergeCell ref="F48:J48"/>
    <mergeCell ref="C50:D50"/>
    <mergeCell ref="F51:J51"/>
    <mergeCell ref="N6:O6"/>
    <mergeCell ref="D45:I45"/>
    <mergeCell ref="E10:E42"/>
    <mergeCell ref="G10:H42"/>
    <mergeCell ref="A7:A8"/>
    <mergeCell ref="B7:B8"/>
    <mergeCell ref="C7:C8"/>
    <mergeCell ref="F6:H6"/>
    <mergeCell ref="A2:H2"/>
    <mergeCell ref="A3:H3"/>
    <mergeCell ref="A5:H5"/>
    <mergeCell ref="D7:H7"/>
  </mergeCells>
  <printOptions horizontalCentered="1"/>
  <pageMargins left="0.70866141732283472" right="0.70866141732283472" top="0.23622047244094491" bottom="0" header="0.31496062992125984" footer="0.31496062992125984"/>
  <pageSetup paperSize="9" scale="80"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sheetPr>
    <pageSetUpPr fitToPage="1"/>
  </sheetPr>
  <dimension ref="A1:N50"/>
  <sheetViews>
    <sheetView view="pageBreakPreview" topLeftCell="A31" zoomScale="90" zoomScaleSheetLayoutView="90" workbookViewId="0">
      <selection activeCell="N41" sqref="N41"/>
    </sheetView>
  </sheetViews>
  <sheetFormatPr defaultRowHeight="12.75"/>
  <cols>
    <col min="2" max="2" width="15.42578125" customWidth="1"/>
    <col min="3" max="3" width="16.7109375" customWidth="1"/>
    <col min="4" max="4" width="9.42578125" customWidth="1"/>
    <col min="5" max="5" width="9" customWidth="1"/>
    <col min="6" max="6" width="11.5703125" customWidth="1"/>
    <col min="7" max="8" width="10.42578125" customWidth="1"/>
    <col min="9" max="10" width="10.42578125" style="295" customWidth="1"/>
    <col min="11" max="11" width="10.5703125" customWidth="1"/>
    <col min="12" max="12" width="10.42578125" customWidth="1"/>
    <col min="13" max="13" width="11.5703125" customWidth="1"/>
    <col min="14" max="14" width="13" customWidth="1"/>
  </cols>
  <sheetData>
    <row r="1" spans="1:14" ht="18">
      <c r="A1" s="746" t="s">
        <v>0</v>
      </c>
      <c r="B1" s="746"/>
      <c r="C1" s="746"/>
      <c r="D1" s="746"/>
      <c r="E1" s="746"/>
      <c r="F1" s="746"/>
      <c r="G1" s="746"/>
      <c r="H1" s="746"/>
      <c r="I1" s="746"/>
      <c r="J1" s="746"/>
      <c r="K1" s="746"/>
      <c r="N1" s="241" t="s">
        <v>509</v>
      </c>
    </row>
    <row r="2" spans="1:14" ht="21">
      <c r="A2" s="745" t="s">
        <v>734</v>
      </c>
      <c r="B2" s="745"/>
      <c r="C2" s="745"/>
      <c r="D2" s="745"/>
      <c r="E2" s="745"/>
      <c r="F2" s="745"/>
      <c r="G2" s="745"/>
      <c r="H2" s="745"/>
      <c r="I2" s="745"/>
      <c r="J2" s="745"/>
      <c r="K2" s="745"/>
    </row>
    <row r="3" spans="1:14" ht="15">
      <c r="A3" s="200"/>
      <c r="B3" s="200"/>
      <c r="C3" s="200"/>
      <c r="D3" s="200"/>
      <c r="E3" s="200"/>
      <c r="F3" s="200"/>
      <c r="G3" s="200"/>
      <c r="H3" s="200"/>
      <c r="I3" s="292"/>
      <c r="J3" s="292"/>
    </row>
    <row r="4" spans="1:14" ht="18">
      <c r="A4" s="746" t="s">
        <v>508</v>
      </c>
      <c r="B4" s="746"/>
      <c r="C4" s="746"/>
      <c r="D4" s="746"/>
      <c r="E4" s="746"/>
      <c r="F4" s="746"/>
      <c r="G4" s="746"/>
      <c r="H4" s="746"/>
      <c r="I4" s="316"/>
      <c r="J4" s="316"/>
    </row>
    <row r="5" spans="1:14" ht="15">
      <c r="A5" s="201" t="s">
        <v>926</v>
      </c>
      <c r="B5" s="201"/>
      <c r="C5" s="201"/>
      <c r="D5" s="201"/>
      <c r="E5" s="201"/>
      <c r="F5" s="201"/>
      <c r="G5" s="201"/>
      <c r="H5" s="200"/>
      <c r="I5" s="292"/>
      <c r="J5" s="292"/>
      <c r="L5" s="899" t="s">
        <v>1070</v>
      </c>
      <c r="M5" s="899"/>
      <c r="N5" s="899"/>
    </row>
    <row r="6" spans="1:14" ht="24.75" customHeight="1">
      <c r="A6" s="897" t="s">
        <v>2</v>
      </c>
      <c r="B6" s="897" t="s">
        <v>34</v>
      </c>
      <c r="C6" s="613" t="s">
        <v>393</v>
      </c>
      <c r="D6" s="615" t="s">
        <v>443</v>
      </c>
      <c r="E6" s="615"/>
      <c r="F6" s="615"/>
      <c r="G6" s="615"/>
      <c r="H6" s="616"/>
      <c r="I6" s="900" t="s">
        <v>532</v>
      </c>
      <c r="J6" s="900" t="s">
        <v>533</v>
      </c>
      <c r="K6" s="881" t="s">
        <v>488</v>
      </c>
      <c r="L6" s="881"/>
      <c r="M6" s="881"/>
      <c r="N6" s="881"/>
    </row>
    <row r="7" spans="1:14" ht="39" customHeight="1">
      <c r="A7" s="898"/>
      <c r="B7" s="898"/>
      <c r="C7" s="613"/>
      <c r="D7" s="5" t="s">
        <v>442</v>
      </c>
      <c r="E7" s="5" t="s">
        <v>394</v>
      </c>
      <c r="F7" s="65" t="s">
        <v>395</v>
      </c>
      <c r="G7" s="5" t="s">
        <v>396</v>
      </c>
      <c r="H7" s="5" t="s">
        <v>44</v>
      </c>
      <c r="I7" s="900"/>
      <c r="J7" s="900"/>
      <c r="K7" s="232" t="s">
        <v>397</v>
      </c>
      <c r="L7" s="26" t="s">
        <v>489</v>
      </c>
      <c r="M7" s="5" t="s">
        <v>398</v>
      </c>
      <c r="N7" s="26" t="s">
        <v>399</v>
      </c>
    </row>
    <row r="8" spans="1:14" ht="15">
      <c r="A8" s="203" t="s">
        <v>252</v>
      </c>
      <c r="B8" s="203" t="s">
        <v>253</v>
      </c>
      <c r="C8" s="203" t="s">
        <v>254</v>
      </c>
      <c r="D8" s="203" t="s">
        <v>255</v>
      </c>
      <c r="E8" s="203" t="s">
        <v>256</v>
      </c>
      <c r="F8" s="203" t="s">
        <v>257</v>
      </c>
      <c r="G8" s="203" t="s">
        <v>258</v>
      </c>
      <c r="H8" s="203" t="s">
        <v>259</v>
      </c>
      <c r="I8" s="317" t="s">
        <v>278</v>
      </c>
      <c r="J8" s="317" t="s">
        <v>279</v>
      </c>
      <c r="K8" s="203" t="s">
        <v>280</v>
      </c>
      <c r="L8" s="203" t="s">
        <v>308</v>
      </c>
      <c r="M8" s="203" t="s">
        <v>309</v>
      </c>
      <c r="N8" s="203" t="s">
        <v>310</v>
      </c>
    </row>
    <row r="9" spans="1:14" ht="15">
      <c r="A9" s="299">
        <v>1</v>
      </c>
      <c r="B9" s="379" t="s">
        <v>887</v>
      </c>
      <c r="C9" s="495">
        <f>'AT-3'!G9</f>
        <v>642</v>
      </c>
      <c r="D9" s="588">
        <v>394</v>
      </c>
      <c r="E9" s="588">
        <v>0</v>
      </c>
      <c r="F9" s="588">
        <v>13</v>
      </c>
      <c r="G9" s="588">
        <v>2</v>
      </c>
      <c r="H9" s="588">
        <v>44</v>
      </c>
      <c r="I9" s="589">
        <v>0</v>
      </c>
      <c r="J9" s="589">
        <f>C9</f>
        <v>642</v>
      </c>
      <c r="K9" s="588">
        <f>C9</f>
        <v>642</v>
      </c>
      <c r="L9" s="588">
        <v>131</v>
      </c>
      <c r="M9" s="588">
        <f>K9</f>
        <v>642</v>
      </c>
      <c r="N9" s="588">
        <v>642</v>
      </c>
    </row>
    <row r="10" spans="1:14" ht="15">
      <c r="A10" s="299">
        <v>2</v>
      </c>
      <c r="B10" s="379" t="s">
        <v>888</v>
      </c>
      <c r="C10" s="495">
        <f>'AT-3'!G10</f>
        <v>606</v>
      </c>
      <c r="D10" s="588">
        <v>189</v>
      </c>
      <c r="E10" s="588">
        <v>0</v>
      </c>
      <c r="F10" s="588">
        <v>28</v>
      </c>
      <c r="G10" s="588">
        <v>2</v>
      </c>
      <c r="H10" s="588">
        <v>56</v>
      </c>
      <c r="I10" s="589">
        <v>0</v>
      </c>
      <c r="J10" s="589">
        <f t="shared" ref="J10:J41" si="0">C10</f>
        <v>606</v>
      </c>
      <c r="K10" s="588">
        <f t="shared" ref="K10:K41" si="1">C10</f>
        <v>606</v>
      </c>
      <c r="L10" s="588">
        <v>280</v>
      </c>
      <c r="M10" s="588">
        <f t="shared" ref="M10:M41" si="2">K10</f>
        <v>606</v>
      </c>
      <c r="N10" s="588">
        <v>606</v>
      </c>
    </row>
    <row r="11" spans="1:14" ht="15">
      <c r="A11" s="299">
        <v>3</v>
      </c>
      <c r="B11" s="379" t="s">
        <v>889</v>
      </c>
      <c r="C11" s="495">
        <f>'AT-3'!G11</f>
        <v>1283</v>
      </c>
      <c r="D11" s="588">
        <v>1086</v>
      </c>
      <c r="E11" s="588">
        <v>0</v>
      </c>
      <c r="F11" s="588">
        <v>1</v>
      </c>
      <c r="G11" s="588">
        <v>2</v>
      </c>
      <c r="H11" s="588">
        <v>22</v>
      </c>
      <c r="I11" s="589">
        <v>0</v>
      </c>
      <c r="J11" s="589">
        <f t="shared" si="0"/>
        <v>1283</v>
      </c>
      <c r="K11" s="588">
        <f t="shared" si="1"/>
        <v>1283</v>
      </c>
      <c r="L11" s="588">
        <v>324</v>
      </c>
      <c r="M11" s="588">
        <f t="shared" si="2"/>
        <v>1283</v>
      </c>
      <c r="N11" s="588">
        <v>1283</v>
      </c>
    </row>
    <row r="12" spans="1:14" ht="15">
      <c r="A12" s="299">
        <v>4</v>
      </c>
      <c r="B12" s="379" t="s">
        <v>890</v>
      </c>
      <c r="C12" s="495">
        <f>'AT-3'!G12</f>
        <v>1585</v>
      </c>
      <c r="D12" s="588">
        <v>1029</v>
      </c>
      <c r="E12" s="588">
        <v>0</v>
      </c>
      <c r="F12" s="588">
        <v>173</v>
      </c>
      <c r="G12" s="588">
        <v>5</v>
      </c>
      <c r="H12" s="588">
        <v>129</v>
      </c>
      <c r="I12" s="589">
        <v>1585</v>
      </c>
      <c r="J12" s="589">
        <f t="shared" si="0"/>
        <v>1585</v>
      </c>
      <c r="K12" s="588">
        <f t="shared" si="1"/>
        <v>1585</v>
      </c>
      <c r="L12" s="588">
        <v>396</v>
      </c>
      <c r="M12" s="588">
        <f t="shared" si="2"/>
        <v>1585</v>
      </c>
      <c r="N12" s="588">
        <v>1585</v>
      </c>
    </row>
    <row r="13" spans="1:14" ht="15">
      <c r="A13" s="299">
        <v>5</v>
      </c>
      <c r="B13" s="379" t="s">
        <v>891</v>
      </c>
      <c r="C13" s="495">
        <f>'AT-3'!G13</f>
        <v>1389</v>
      </c>
      <c r="D13" s="588">
        <v>611</v>
      </c>
      <c r="E13" s="588">
        <v>0</v>
      </c>
      <c r="F13" s="588">
        <v>96</v>
      </c>
      <c r="G13" s="588">
        <v>27</v>
      </c>
      <c r="H13" s="588">
        <v>139</v>
      </c>
      <c r="I13" s="589">
        <v>0</v>
      </c>
      <c r="J13" s="589">
        <f t="shared" si="0"/>
        <v>1389</v>
      </c>
      <c r="K13" s="588">
        <f t="shared" si="1"/>
        <v>1389</v>
      </c>
      <c r="L13" s="588">
        <v>345</v>
      </c>
      <c r="M13" s="588">
        <f t="shared" si="2"/>
        <v>1389</v>
      </c>
      <c r="N13" s="588">
        <v>1389</v>
      </c>
    </row>
    <row r="14" spans="1:14" ht="15">
      <c r="A14" s="299">
        <v>6</v>
      </c>
      <c r="B14" s="379" t="s">
        <v>892</v>
      </c>
      <c r="C14" s="495">
        <f>'AT-3'!G14</f>
        <v>1520</v>
      </c>
      <c r="D14" s="588">
        <v>990</v>
      </c>
      <c r="E14" s="588">
        <v>0</v>
      </c>
      <c r="F14" s="588">
        <v>25</v>
      </c>
      <c r="G14" s="588">
        <v>13</v>
      </c>
      <c r="H14" s="588">
        <v>90</v>
      </c>
      <c r="I14" s="589">
        <v>1520</v>
      </c>
      <c r="J14" s="589">
        <f t="shared" si="0"/>
        <v>1520</v>
      </c>
      <c r="K14" s="588">
        <f t="shared" si="1"/>
        <v>1520</v>
      </c>
      <c r="L14" s="588">
        <v>1520</v>
      </c>
      <c r="M14" s="588">
        <f t="shared" si="2"/>
        <v>1520</v>
      </c>
      <c r="N14" s="588">
        <v>1520</v>
      </c>
    </row>
    <row r="15" spans="1:14" ht="15">
      <c r="A15" s="299">
        <v>7</v>
      </c>
      <c r="B15" s="379" t="s">
        <v>893</v>
      </c>
      <c r="C15" s="495">
        <f>'AT-3'!G15</f>
        <v>1327</v>
      </c>
      <c r="D15" s="588">
        <v>1177</v>
      </c>
      <c r="E15" s="588">
        <v>0</v>
      </c>
      <c r="F15" s="588">
        <v>21</v>
      </c>
      <c r="G15" s="588">
        <v>26</v>
      </c>
      <c r="H15" s="588">
        <v>43</v>
      </c>
      <c r="I15" s="589">
        <v>320</v>
      </c>
      <c r="J15" s="589">
        <f t="shared" si="0"/>
        <v>1327</v>
      </c>
      <c r="K15" s="588">
        <f t="shared" si="1"/>
        <v>1327</v>
      </c>
      <c r="L15" s="588">
        <v>200</v>
      </c>
      <c r="M15" s="588">
        <f t="shared" si="2"/>
        <v>1327</v>
      </c>
      <c r="N15" s="588">
        <v>1327</v>
      </c>
    </row>
    <row r="16" spans="1:14" ht="15">
      <c r="A16" s="299">
        <v>8</v>
      </c>
      <c r="B16" s="379" t="s">
        <v>894</v>
      </c>
      <c r="C16" s="495">
        <f>'AT-3'!G16</f>
        <v>1565</v>
      </c>
      <c r="D16" s="588">
        <v>1102</v>
      </c>
      <c r="E16" s="588">
        <v>0</v>
      </c>
      <c r="F16" s="588">
        <v>53</v>
      </c>
      <c r="G16" s="588">
        <v>37</v>
      </c>
      <c r="H16" s="588">
        <v>95</v>
      </c>
      <c r="I16" s="589">
        <v>212</v>
      </c>
      <c r="J16" s="589">
        <f t="shared" si="0"/>
        <v>1565</v>
      </c>
      <c r="K16" s="588">
        <f t="shared" si="1"/>
        <v>1565</v>
      </c>
      <c r="L16" s="588">
        <v>390</v>
      </c>
      <c r="M16" s="588">
        <f t="shared" si="2"/>
        <v>1565</v>
      </c>
      <c r="N16" s="588">
        <v>1565</v>
      </c>
    </row>
    <row r="17" spans="1:14" ht="15">
      <c r="A17" s="299">
        <v>9</v>
      </c>
      <c r="B17" s="379" t="s">
        <v>895</v>
      </c>
      <c r="C17" s="495">
        <f>'AT-3'!G17</f>
        <v>665</v>
      </c>
      <c r="D17" s="401">
        <v>307</v>
      </c>
      <c r="E17" s="588">
        <v>0</v>
      </c>
      <c r="F17" s="401">
        <v>9</v>
      </c>
      <c r="G17" s="401">
        <v>42</v>
      </c>
      <c r="H17" s="401">
        <v>46</v>
      </c>
      <c r="I17" s="204">
        <v>0</v>
      </c>
      <c r="J17" s="589">
        <f t="shared" si="0"/>
        <v>665</v>
      </c>
      <c r="K17" s="588">
        <f t="shared" si="1"/>
        <v>665</v>
      </c>
      <c r="L17" s="9">
        <v>164</v>
      </c>
      <c r="M17" s="588">
        <f t="shared" si="2"/>
        <v>665</v>
      </c>
      <c r="N17" s="588">
        <v>665</v>
      </c>
    </row>
    <row r="18" spans="1:14" ht="15">
      <c r="A18" s="299">
        <v>10</v>
      </c>
      <c r="B18" s="379" t="s">
        <v>896</v>
      </c>
      <c r="C18" s="495">
        <f>'AT-3'!G18</f>
        <v>790</v>
      </c>
      <c r="D18" s="401">
        <v>735</v>
      </c>
      <c r="E18" s="588">
        <v>0</v>
      </c>
      <c r="F18" s="401">
        <v>5</v>
      </c>
      <c r="G18" s="401">
        <v>3</v>
      </c>
      <c r="H18" s="401">
        <v>26</v>
      </c>
      <c r="I18" s="9">
        <v>789</v>
      </c>
      <c r="J18" s="589">
        <f t="shared" si="0"/>
        <v>790</v>
      </c>
      <c r="K18" s="588">
        <f t="shared" si="1"/>
        <v>790</v>
      </c>
      <c r="L18" s="9">
        <v>0</v>
      </c>
      <c r="M18" s="588">
        <f t="shared" si="2"/>
        <v>790</v>
      </c>
      <c r="N18" s="588">
        <v>790</v>
      </c>
    </row>
    <row r="19" spans="1:14" ht="15">
      <c r="A19" s="299">
        <v>11</v>
      </c>
      <c r="B19" s="379" t="s">
        <v>897</v>
      </c>
      <c r="C19" s="495">
        <f>'AT-3'!G19</f>
        <v>1737</v>
      </c>
      <c r="D19" s="401">
        <v>990</v>
      </c>
      <c r="E19" s="588">
        <v>0</v>
      </c>
      <c r="F19" s="401">
        <v>71</v>
      </c>
      <c r="G19" s="401">
        <v>10</v>
      </c>
      <c r="H19" s="401">
        <v>179</v>
      </c>
      <c r="I19" s="204">
        <v>1710</v>
      </c>
      <c r="J19" s="589">
        <f t="shared" si="0"/>
        <v>1737</v>
      </c>
      <c r="K19" s="588">
        <f t="shared" si="1"/>
        <v>1737</v>
      </c>
      <c r="L19" s="9">
        <v>1189</v>
      </c>
      <c r="M19" s="588">
        <f t="shared" si="2"/>
        <v>1737</v>
      </c>
      <c r="N19" s="588">
        <v>1737</v>
      </c>
    </row>
    <row r="20" spans="1:14" ht="15">
      <c r="A20" s="299">
        <v>12</v>
      </c>
      <c r="B20" s="379" t="s">
        <v>898</v>
      </c>
      <c r="C20" s="495">
        <f>'AT-3'!G20</f>
        <v>1446</v>
      </c>
      <c r="D20" s="401">
        <v>736</v>
      </c>
      <c r="E20" s="588">
        <v>0</v>
      </c>
      <c r="F20" s="401">
        <v>55</v>
      </c>
      <c r="G20" s="401">
        <v>7</v>
      </c>
      <c r="H20" s="401">
        <v>136</v>
      </c>
      <c r="I20" s="204">
        <v>0</v>
      </c>
      <c r="J20" s="589">
        <f t="shared" si="0"/>
        <v>1446</v>
      </c>
      <c r="K20" s="588">
        <f t="shared" si="1"/>
        <v>1446</v>
      </c>
      <c r="L20" s="9">
        <v>0</v>
      </c>
      <c r="M20" s="588">
        <f t="shared" si="2"/>
        <v>1446</v>
      </c>
      <c r="N20" s="588">
        <v>1446</v>
      </c>
    </row>
    <row r="21" spans="1:14" ht="15">
      <c r="A21" s="299">
        <v>13</v>
      </c>
      <c r="B21" s="379" t="s">
        <v>899</v>
      </c>
      <c r="C21" s="495">
        <f>'AT-3'!G21</f>
        <v>1171</v>
      </c>
      <c r="D21" s="401">
        <v>444</v>
      </c>
      <c r="E21" s="588">
        <v>0</v>
      </c>
      <c r="F21" s="401">
        <v>158</v>
      </c>
      <c r="G21" s="401">
        <v>19</v>
      </c>
      <c r="H21" s="401">
        <v>43</v>
      </c>
      <c r="I21" s="204">
        <v>0</v>
      </c>
      <c r="J21" s="589">
        <f t="shared" si="0"/>
        <v>1171</v>
      </c>
      <c r="K21" s="588">
        <f t="shared" si="1"/>
        <v>1171</v>
      </c>
      <c r="L21" s="9">
        <v>1172</v>
      </c>
      <c r="M21" s="588">
        <f t="shared" si="2"/>
        <v>1171</v>
      </c>
      <c r="N21" s="588">
        <v>1171</v>
      </c>
    </row>
    <row r="22" spans="1:14" ht="15">
      <c r="A22" s="299">
        <v>14</v>
      </c>
      <c r="B22" s="379" t="s">
        <v>900</v>
      </c>
      <c r="C22" s="495">
        <f>'AT-3'!G22</f>
        <v>1000</v>
      </c>
      <c r="D22" s="401">
        <v>806</v>
      </c>
      <c r="E22" s="588">
        <v>0</v>
      </c>
      <c r="F22" s="401">
        <v>2</v>
      </c>
      <c r="G22" s="401">
        <v>28</v>
      </c>
      <c r="H22" s="401">
        <v>26</v>
      </c>
      <c r="I22" s="204">
        <v>0</v>
      </c>
      <c r="J22" s="589">
        <f t="shared" si="0"/>
        <v>1000</v>
      </c>
      <c r="K22" s="588">
        <f t="shared" si="1"/>
        <v>1000</v>
      </c>
      <c r="L22" s="9">
        <v>254</v>
      </c>
      <c r="M22" s="588">
        <f t="shared" si="2"/>
        <v>1000</v>
      </c>
      <c r="N22" s="588">
        <v>1000</v>
      </c>
    </row>
    <row r="23" spans="1:14" ht="15">
      <c r="A23" s="299">
        <v>15</v>
      </c>
      <c r="B23" s="379" t="s">
        <v>901</v>
      </c>
      <c r="C23" s="495">
        <f>'AT-3'!G23</f>
        <v>501</v>
      </c>
      <c r="D23" s="401">
        <v>196</v>
      </c>
      <c r="E23" s="588">
        <v>0</v>
      </c>
      <c r="F23" s="401">
        <v>1</v>
      </c>
      <c r="G23" s="401">
        <v>45</v>
      </c>
      <c r="H23" s="401">
        <v>19</v>
      </c>
      <c r="I23" s="204">
        <v>26</v>
      </c>
      <c r="J23" s="589">
        <f t="shared" si="0"/>
        <v>501</v>
      </c>
      <c r="K23" s="588">
        <f t="shared" si="1"/>
        <v>501</v>
      </c>
      <c r="L23" s="9">
        <v>0</v>
      </c>
      <c r="M23" s="588">
        <f t="shared" si="2"/>
        <v>501</v>
      </c>
      <c r="N23" s="588">
        <v>501</v>
      </c>
    </row>
    <row r="24" spans="1:14" ht="15">
      <c r="A24" s="299">
        <v>16</v>
      </c>
      <c r="B24" s="379" t="s">
        <v>902</v>
      </c>
      <c r="C24" s="495">
        <f>'AT-3'!G24</f>
        <v>392</v>
      </c>
      <c r="D24" s="401">
        <v>157</v>
      </c>
      <c r="E24" s="588">
        <v>0</v>
      </c>
      <c r="F24" s="401">
        <v>7</v>
      </c>
      <c r="G24" s="401">
        <v>5</v>
      </c>
      <c r="H24" s="401">
        <v>28</v>
      </c>
      <c r="I24" s="204">
        <v>0</v>
      </c>
      <c r="J24" s="589">
        <f t="shared" si="0"/>
        <v>392</v>
      </c>
      <c r="K24" s="588">
        <f t="shared" si="1"/>
        <v>392</v>
      </c>
      <c r="L24" s="9">
        <v>0</v>
      </c>
      <c r="M24" s="588">
        <f t="shared" si="2"/>
        <v>392</v>
      </c>
      <c r="N24" s="588">
        <v>392</v>
      </c>
    </row>
    <row r="25" spans="1:14" ht="15">
      <c r="A25" s="299">
        <v>17</v>
      </c>
      <c r="B25" s="379" t="s">
        <v>903</v>
      </c>
      <c r="C25" s="495">
        <f>'AT-3'!G25</f>
        <v>1658</v>
      </c>
      <c r="D25" s="401">
        <v>1004</v>
      </c>
      <c r="E25" s="588">
        <v>0</v>
      </c>
      <c r="F25" s="401">
        <v>37</v>
      </c>
      <c r="G25" s="401">
        <v>11</v>
      </c>
      <c r="H25" s="401">
        <v>131</v>
      </c>
      <c r="I25" s="204">
        <v>0</v>
      </c>
      <c r="J25" s="589">
        <f t="shared" si="0"/>
        <v>1658</v>
      </c>
      <c r="K25" s="588">
        <f t="shared" si="1"/>
        <v>1658</v>
      </c>
      <c r="L25" s="9">
        <v>458</v>
      </c>
      <c r="M25" s="588">
        <f t="shared" si="2"/>
        <v>1658</v>
      </c>
      <c r="N25" s="588">
        <v>1658</v>
      </c>
    </row>
    <row r="26" spans="1:14" ht="15">
      <c r="A26" s="299">
        <v>18</v>
      </c>
      <c r="B26" s="379" t="s">
        <v>904</v>
      </c>
      <c r="C26" s="495">
        <f>'AT-3'!G26</f>
        <v>1224</v>
      </c>
      <c r="D26" s="401">
        <v>500</v>
      </c>
      <c r="E26" s="588">
        <v>0</v>
      </c>
      <c r="F26" s="401">
        <v>13</v>
      </c>
      <c r="G26" s="401">
        <v>42</v>
      </c>
      <c r="H26" s="401">
        <v>121</v>
      </c>
      <c r="I26" s="204">
        <v>1224</v>
      </c>
      <c r="J26" s="589">
        <f t="shared" si="0"/>
        <v>1224</v>
      </c>
      <c r="K26" s="588">
        <f t="shared" si="1"/>
        <v>1224</v>
      </c>
      <c r="L26" s="9">
        <v>0</v>
      </c>
      <c r="M26" s="588">
        <f t="shared" si="2"/>
        <v>1224</v>
      </c>
      <c r="N26" s="588">
        <v>1224</v>
      </c>
    </row>
    <row r="27" spans="1:14" ht="15">
      <c r="A27" s="299">
        <v>19</v>
      </c>
      <c r="B27" s="379" t="s">
        <v>905</v>
      </c>
      <c r="C27" s="495">
        <f>'AT-3'!G27</f>
        <v>1834</v>
      </c>
      <c r="D27" s="401">
        <v>1443</v>
      </c>
      <c r="E27" s="588">
        <v>0</v>
      </c>
      <c r="F27" s="401">
        <v>31</v>
      </c>
      <c r="G27" s="401">
        <v>48</v>
      </c>
      <c r="H27" s="401">
        <v>133</v>
      </c>
      <c r="I27" s="204">
        <v>613</v>
      </c>
      <c r="J27" s="589">
        <f t="shared" si="0"/>
        <v>1834</v>
      </c>
      <c r="K27" s="588">
        <f t="shared" si="1"/>
        <v>1834</v>
      </c>
      <c r="L27" s="9">
        <v>0</v>
      </c>
      <c r="M27" s="588">
        <f t="shared" si="2"/>
        <v>1834</v>
      </c>
      <c r="N27" s="588">
        <v>1834</v>
      </c>
    </row>
    <row r="28" spans="1:14" ht="15">
      <c r="A28" s="299">
        <v>20</v>
      </c>
      <c r="B28" s="379" t="s">
        <v>906</v>
      </c>
      <c r="C28" s="495">
        <f>'AT-3'!G28</f>
        <v>1292</v>
      </c>
      <c r="D28" s="401">
        <v>874</v>
      </c>
      <c r="E28" s="588">
        <v>0</v>
      </c>
      <c r="F28" s="401">
        <v>32</v>
      </c>
      <c r="G28" s="401">
        <v>10</v>
      </c>
      <c r="H28" s="401">
        <v>88</v>
      </c>
      <c r="I28" s="204">
        <v>0</v>
      </c>
      <c r="J28" s="589">
        <f t="shared" si="0"/>
        <v>1292</v>
      </c>
      <c r="K28" s="588">
        <f t="shared" si="1"/>
        <v>1292</v>
      </c>
      <c r="L28" s="9">
        <v>0</v>
      </c>
      <c r="M28" s="588">
        <f t="shared" si="2"/>
        <v>1292</v>
      </c>
      <c r="N28" s="588">
        <v>1292</v>
      </c>
    </row>
    <row r="29" spans="1:14" ht="15">
      <c r="A29" s="299">
        <v>21</v>
      </c>
      <c r="B29" s="379" t="s">
        <v>907</v>
      </c>
      <c r="C29" s="495">
        <f>'AT-3'!G29</f>
        <v>1603</v>
      </c>
      <c r="D29" s="401">
        <v>948</v>
      </c>
      <c r="E29" s="588">
        <v>0</v>
      </c>
      <c r="F29" s="401">
        <v>48</v>
      </c>
      <c r="G29" s="401">
        <v>9</v>
      </c>
      <c r="H29" s="401">
        <v>90</v>
      </c>
      <c r="I29" s="204">
        <v>0</v>
      </c>
      <c r="J29" s="589">
        <f t="shared" si="0"/>
        <v>1603</v>
      </c>
      <c r="K29" s="588">
        <f t="shared" si="1"/>
        <v>1603</v>
      </c>
      <c r="L29" s="9">
        <v>374</v>
      </c>
      <c r="M29" s="588">
        <f t="shared" si="2"/>
        <v>1603</v>
      </c>
      <c r="N29" s="588">
        <v>1603</v>
      </c>
    </row>
    <row r="30" spans="1:14" ht="15">
      <c r="A30" s="299">
        <v>22</v>
      </c>
      <c r="B30" s="379" t="s">
        <v>908</v>
      </c>
      <c r="C30" s="495">
        <f>'AT-3'!G30</f>
        <v>712</v>
      </c>
      <c r="D30" s="401">
        <v>350</v>
      </c>
      <c r="E30" s="588">
        <v>0</v>
      </c>
      <c r="F30" s="401">
        <v>12</v>
      </c>
      <c r="G30" s="401">
        <v>10</v>
      </c>
      <c r="H30" s="401">
        <v>47</v>
      </c>
      <c r="I30" s="204">
        <v>0</v>
      </c>
      <c r="J30" s="589">
        <f t="shared" si="0"/>
        <v>712</v>
      </c>
      <c r="K30" s="588">
        <f t="shared" si="1"/>
        <v>712</v>
      </c>
      <c r="L30" s="9">
        <v>255</v>
      </c>
      <c r="M30" s="588">
        <f t="shared" si="2"/>
        <v>712</v>
      </c>
      <c r="N30" s="588">
        <v>712</v>
      </c>
    </row>
    <row r="31" spans="1:14" ht="15">
      <c r="A31" s="299">
        <v>23</v>
      </c>
      <c r="B31" s="379" t="s">
        <v>909</v>
      </c>
      <c r="C31" s="495">
        <f>'AT-3'!G31</f>
        <v>1574</v>
      </c>
      <c r="D31" s="401">
        <v>452</v>
      </c>
      <c r="E31" s="588">
        <v>0</v>
      </c>
      <c r="F31" s="401">
        <v>19</v>
      </c>
      <c r="G31" s="401">
        <v>5</v>
      </c>
      <c r="H31" s="401">
        <v>37</v>
      </c>
      <c r="I31" s="204">
        <v>0</v>
      </c>
      <c r="J31" s="589">
        <f t="shared" si="0"/>
        <v>1574</v>
      </c>
      <c r="K31" s="588">
        <f t="shared" si="1"/>
        <v>1574</v>
      </c>
      <c r="L31" s="9">
        <v>450</v>
      </c>
      <c r="M31" s="588">
        <f t="shared" si="2"/>
        <v>1574</v>
      </c>
      <c r="N31" s="588">
        <v>1574</v>
      </c>
    </row>
    <row r="32" spans="1:14" ht="15">
      <c r="A32" s="299">
        <v>24</v>
      </c>
      <c r="B32" s="379" t="s">
        <v>910</v>
      </c>
      <c r="C32" s="495">
        <f>'AT-3'!G32</f>
        <v>1518</v>
      </c>
      <c r="D32" s="401">
        <v>1021</v>
      </c>
      <c r="E32" s="588">
        <v>0</v>
      </c>
      <c r="F32" s="401">
        <v>23</v>
      </c>
      <c r="G32" s="401">
        <v>7</v>
      </c>
      <c r="H32" s="401">
        <v>114</v>
      </c>
      <c r="I32" s="204">
        <v>1321</v>
      </c>
      <c r="J32" s="589">
        <f t="shared" si="0"/>
        <v>1518</v>
      </c>
      <c r="K32" s="588">
        <f t="shared" si="1"/>
        <v>1518</v>
      </c>
      <c r="L32" s="9">
        <v>380</v>
      </c>
      <c r="M32" s="588">
        <f t="shared" si="2"/>
        <v>1518</v>
      </c>
      <c r="N32" s="588">
        <v>1518</v>
      </c>
    </row>
    <row r="33" spans="1:14" ht="15">
      <c r="A33" s="299">
        <v>25</v>
      </c>
      <c r="B33" s="379" t="s">
        <v>911</v>
      </c>
      <c r="C33" s="495">
        <f>'AT-3'!G33</f>
        <v>984</v>
      </c>
      <c r="D33" s="401">
        <v>735</v>
      </c>
      <c r="E33" s="588">
        <v>0</v>
      </c>
      <c r="F33" s="401">
        <v>105</v>
      </c>
      <c r="G33" s="401">
        <v>7</v>
      </c>
      <c r="H33" s="401">
        <v>34</v>
      </c>
      <c r="I33" s="204">
        <v>984</v>
      </c>
      <c r="J33" s="589">
        <f t="shared" si="0"/>
        <v>984</v>
      </c>
      <c r="K33" s="588">
        <f t="shared" si="1"/>
        <v>984</v>
      </c>
      <c r="L33" s="9">
        <v>436</v>
      </c>
      <c r="M33" s="588">
        <f t="shared" si="2"/>
        <v>984</v>
      </c>
      <c r="N33" s="588">
        <v>984</v>
      </c>
    </row>
    <row r="34" spans="1:14" ht="15">
      <c r="A34" s="299">
        <v>26</v>
      </c>
      <c r="B34" s="379" t="s">
        <v>912</v>
      </c>
      <c r="C34" s="495">
        <f>'AT-3'!G34</f>
        <v>2068</v>
      </c>
      <c r="D34" s="401">
        <v>732</v>
      </c>
      <c r="E34" s="588">
        <v>0</v>
      </c>
      <c r="F34" s="401">
        <v>42</v>
      </c>
      <c r="G34" s="401">
        <v>0</v>
      </c>
      <c r="H34" s="401">
        <v>78</v>
      </c>
      <c r="I34" s="204">
        <v>0</v>
      </c>
      <c r="J34" s="589">
        <f t="shared" si="0"/>
        <v>2068</v>
      </c>
      <c r="K34" s="588">
        <f t="shared" si="1"/>
        <v>2068</v>
      </c>
      <c r="L34" s="9">
        <v>0</v>
      </c>
      <c r="M34" s="588">
        <f t="shared" si="2"/>
        <v>2068</v>
      </c>
      <c r="N34" s="588">
        <v>2068</v>
      </c>
    </row>
    <row r="35" spans="1:14" ht="15">
      <c r="A35" s="299">
        <v>27</v>
      </c>
      <c r="B35" s="379" t="s">
        <v>913</v>
      </c>
      <c r="C35" s="495">
        <f>'AT-3'!G35</f>
        <v>1352</v>
      </c>
      <c r="D35" s="401">
        <v>1277</v>
      </c>
      <c r="E35" s="588">
        <v>0</v>
      </c>
      <c r="F35" s="401">
        <v>7</v>
      </c>
      <c r="G35" s="401">
        <v>13</v>
      </c>
      <c r="H35" s="401">
        <v>19</v>
      </c>
      <c r="I35" s="204">
        <v>0</v>
      </c>
      <c r="J35" s="589">
        <f t="shared" si="0"/>
        <v>1352</v>
      </c>
      <c r="K35" s="588">
        <f t="shared" si="1"/>
        <v>1352</v>
      </c>
      <c r="L35" s="9">
        <v>339</v>
      </c>
      <c r="M35" s="588">
        <f t="shared" si="2"/>
        <v>1352</v>
      </c>
      <c r="N35" s="588">
        <v>1352</v>
      </c>
    </row>
    <row r="36" spans="1:14" ht="15">
      <c r="A36" s="299">
        <v>28</v>
      </c>
      <c r="B36" s="379" t="s">
        <v>914</v>
      </c>
      <c r="C36" s="495">
        <f>'AT-3'!G36</f>
        <v>2007</v>
      </c>
      <c r="D36" s="401">
        <v>1499</v>
      </c>
      <c r="E36" s="588">
        <v>0</v>
      </c>
      <c r="F36" s="401">
        <v>42</v>
      </c>
      <c r="G36" s="401">
        <v>44</v>
      </c>
      <c r="H36" s="401">
        <v>174</v>
      </c>
      <c r="I36" s="204">
        <v>2016</v>
      </c>
      <c r="J36" s="589">
        <f t="shared" si="0"/>
        <v>2007</v>
      </c>
      <c r="K36" s="588">
        <f t="shared" si="1"/>
        <v>2007</v>
      </c>
      <c r="L36" s="9">
        <v>0</v>
      </c>
      <c r="M36" s="588">
        <f t="shared" si="2"/>
        <v>2007</v>
      </c>
      <c r="N36" s="588">
        <v>2007</v>
      </c>
    </row>
    <row r="37" spans="1:14" ht="15">
      <c r="A37" s="299">
        <v>29</v>
      </c>
      <c r="B37" s="379" t="s">
        <v>915</v>
      </c>
      <c r="C37" s="495">
        <f>'AT-3'!G37</f>
        <v>1497</v>
      </c>
      <c r="D37" s="401">
        <v>477</v>
      </c>
      <c r="E37" s="588">
        <v>0</v>
      </c>
      <c r="F37" s="401">
        <v>36</v>
      </c>
      <c r="G37" s="401">
        <v>0</v>
      </c>
      <c r="H37" s="401">
        <v>67</v>
      </c>
      <c r="I37" s="204">
        <v>0</v>
      </c>
      <c r="J37" s="589">
        <f t="shared" si="0"/>
        <v>1497</v>
      </c>
      <c r="K37" s="588">
        <f t="shared" si="1"/>
        <v>1497</v>
      </c>
      <c r="L37" s="9">
        <v>0</v>
      </c>
      <c r="M37" s="588">
        <f t="shared" si="2"/>
        <v>1497</v>
      </c>
      <c r="N37" s="588">
        <v>1497</v>
      </c>
    </row>
    <row r="38" spans="1:14" ht="15">
      <c r="A38" s="299">
        <v>30</v>
      </c>
      <c r="B38" s="379" t="s">
        <v>916</v>
      </c>
      <c r="C38" s="495">
        <f>'AT-3'!G38</f>
        <v>2402</v>
      </c>
      <c r="D38" s="401">
        <v>1102</v>
      </c>
      <c r="E38" s="588">
        <v>0</v>
      </c>
      <c r="F38" s="401">
        <v>33</v>
      </c>
      <c r="G38" s="401">
        <v>37</v>
      </c>
      <c r="H38" s="401">
        <v>288</v>
      </c>
      <c r="I38" s="204">
        <v>0</v>
      </c>
      <c r="J38" s="589">
        <f t="shared" si="0"/>
        <v>2402</v>
      </c>
      <c r="K38" s="588">
        <f t="shared" si="1"/>
        <v>2402</v>
      </c>
      <c r="L38" s="9">
        <v>604</v>
      </c>
      <c r="M38" s="588">
        <f t="shared" si="2"/>
        <v>2402</v>
      </c>
      <c r="N38" s="588">
        <v>2402</v>
      </c>
    </row>
    <row r="39" spans="1:14" ht="15">
      <c r="A39" s="299">
        <v>31</v>
      </c>
      <c r="B39" s="379" t="s">
        <v>917</v>
      </c>
      <c r="C39" s="495">
        <f>'AT-3'!G39</f>
        <v>2423</v>
      </c>
      <c r="D39" s="401">
        <v>1465</v>
      </c>
      <c r="E39" s="588">
        <v>0</v>
      </c>
      <c r="F39" s="401">
        <v>102</v>
      </c>
      <c r="G39" s="401">
        <v>26</v>
      </c>
      <c r="H39" s="401">
        <v>154</v>
      </c>
      <c r="I39" s="204">
        <v>0</v>
      </c>
      <c r="J39" s="589">
        <f t="shared" si="0"/>
        <v>2423</v>
      </c>
      <c r="K39" s="588">
        <f t="shared" si="1"/>
        <v>2423</v>
      </c>
      <c r="L39" s="9">
        <v>0</v>
      </c>
      <c r="M39" s="588">
        <f t="shared" si="2"/>
        <v>2423</v>
      </c>
      <c r="N39" s="588">
        <v>2423</v>
      </c>
    </row>
    <row r="40" spans="1:14" ht="15">
      <c r="A40" s="299">
        <v>32</v>
      </c>
      <c r="B40" s="379" t="s">
        <v>918</v>
      </c>
      <c r="C40" s="495">
        <f>'AT-3'!G40</f>
        <v>1479</v>
      </c>
      <c r="D40" s="401">
        <v>473</v>
      </c>
      <c r="E40" s="588">
        <v>0</v>
      </c>
      <c r="F40" s="401">
        <v>21</v>
      </c>
      <c r="G40" s="401">
        <v>3</v>
      </c>
      <c r="H40" s="401">
        <v>77</v>
      </c>
      <c r="I40" s="204">
        <v>0</v>
      </c>
      <c r="J40" s="589">
        <f t="shared" si="0"/>
        <v>1479</v>
      </c>
      <c r="K40" s="588">
        <f t="shared" si="1"/>
        <v>1479</v>
      </c>
      <c r="L40" s="9">
        <v>370</v>
      </c>
      <c r="M40" s="588">
        <f t="shared" si="2"/>
        <v>1479</v>
      </c>
      <c r="N40" s="588">
        <v>1479</v>
      </c>
    </row>
    <row r="41" spans="1:14" ht="15">
      <c r="A41" s="28"/>
      <c r="B41" s="380" t="s">
        <v>86</v>
      </c>
      <c r="C41" s="495">
        <f>'AT-3'!G41</f>
        <v>43246</v>
      </c>
      <c r="D41" s="402">
        <f>SUM(D9:D40)</f>
        <v>25301</v>
      </c>
      <c r="E41" s="590">
        <v>0</v>
      </c>
      <c r="F41" s="402">
        <f>SUM(F9:F40)</f>
        <v>1321</v>
      </c>
      <c r="G41" s="402">
        <f>SUM(G9:G40)</f>
        <v>545</v>
      </c>
      <c r="H41" s="402">
        <f>SUM(H9:H40)</f>
        <v>2773</v>
      </c>
      <c r="I41" s="28">
        <f>SUM(I9:I40)</f>
        <v>12320</v>
      </c>
      <c r="J41" s="591">
        <f t="shared" si="0"/>
        <v>43246</v>
      </c>
      <c r="K41" s="590">
        <f t="shared" si="1"/>
        <v>43246</v>
      </c>
      <c r="L41" s="28">
        <f>SUM(L9:L40)</f>
        <v>10031</v>
      </c>
      <c r="M41" s="590">
        <f t="shared" si="2"/>
        <v>43246</v>
      </c>
      <c r="N41" s="590">
        <v>43246</v>
      </c>
    </row>
    <row r="44" spans="1:14" ht="12.75" customHeight="1">
      <c r="A44" s="206"/>
      <c r="B44" s="206"/>
      <c r="C44" s="206"/>
      <c r="D44" s="206"/>
      <c r="H44" s="220"/>
      <c r="I44" s="220"/>
      <c r="J44" s="220"/>
      <c r="K44" s="220"/>
      <c r="L44" s="220"/>
    </row>
    <row r="45" spans="1:14" ht="12.75" customHeight="1">
      <c r="A45" s="206"/>
      <c r="B45" s="206"/>
      <c r="C45" s="206"/>
      <c r="D45" s="138"/>
      <c r="E45" s="138"/>
      <c r="F45" s="138"/>
      <c r="G45" s="138"/>
      <c r="H45" s="272"/>
      <c r="I45" s="138"/>
      <c r="J45" s="138"/>
      <c r="K45" s="138"/>
      <c r="L45" s="220"/>
    </row>
    <row r="46" spans="1:14" ht="12.75" customHeight="1">
      <c r="A46" s="206"/>
      <c r="B46" s="206"/>
      <c r="C46" s="206"/>
      <c r="D46" s="14"/>
      <c r="E46" s="14"/>
      <c r="F46" s="14"/>
      <c r="G46" s="623" t="s">
        <v>1079</v>
      </c>
      <c r="H46" s="623"/>
      <c r="I46" s="623"/>
      <c r="J46" s="623"/>
      <c r="K46" s="623"/>
    </row>
    <row r="47" spans="1:14" ht="15" customHeight="1">
      <c r="A47" s="206" t="s">
        <v>12</v>
      </c>
      <c r="C47" s="206"/>
      <c r="D47" s="578"/>
      <c r="E47" s="578"/>
      <c r="F47" s="578"/>
      <c r="G47" s="675" t="s">
        <v>1058</v>
      </c>
      <c r="H47" s="675"/>
      <c r="I47" s="675"/>
      <c r="J47" s="675"/>
      <c r="K47" s="675"/>
      <c r="L47" s="517"/>
      <c r="M47" s="517"/>
      <c r="N47" s="517"/>
    </row>
    <row r="48" spans="1:14">
      <c r="D48" s="435"/>
      <c r="E48" s="435"/>
      <c r="F48" s="435"/>
      <c r="G48" s="435"/>
      <c r="H48" s="435"/>
      <c r="I48" s="435"/>
      <c r="J48" s="578"/>
      <c r="K48" s="578"/>
    </row>
    <row r="49" spans="4:11">
      <c r="D49" s="624" t="s">
        <v>1081</v>
      </c>
      <c r="E49" s="624"/>
      <c r="F49" s="435"/>
      <c r="G49" s="435"/>
      <c r="H49" s="435"/>
      <c r="I49" s="435"/>
      <c r="J49" s="435"/>
      <c r="K49" s="435"/>
    </row>
    <row r="50" spans="4:11">
      <c r="D50" s="14"/>
      <c r="E50" s="14"/>
      <c r="F50" s="34"/>
      <c r="G50" s="623" t="s">
        <v>1080</v>
      </c>
      <c r="H50" s="623"/>
      <c r="I50" s="623"/>
      <c r="J50" s="623"/>
      <c r="K50" s="623"/>
    </row>
  </sheetData>
  <mergeCells count="15">
    <mergeCell ref="D49:E49"/>
    <mergeCell ref="G50:K50"/>
    <mergeCell ref="A1:K1"/>
    <mergeCell ref="A2:K2"/>
    <mergeCell ref="A4:H4"/>
    <mergeCell ref="A6:A7"/>
    <mergeCell ref="B6:B7"/>
    <mergeCell ref="K6:N6"/>
    <mergeCell ref="L5:N5"/>
    <mergeCell ref="I6:I7"/>
    <mergeCell ref="J6:J7"/>
    <mergeCell ref="D6:H6"/>
    <mergeCell ref="C6:C7"/>
    <mergeCell ref="G46:K46"/>
    <mergeCell ref="G47:K47"/>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J22"/>
  <sheetViews>
    <sheetView view="pageBreakPreview" zoomScale="120" zoomScaleSheetLayoutView="120" workbookViewId="0">
      <selection activeCell="B9" sqref="B9:B14"/>
    </sheetView>
  </sheetViews>
  <sheetFormatPr defaultRowHeight="12.75"/>
  <cols>
    <col min="1" max="1" width="5.7109375" customWidth="1"/>
    <col min="2" max="2" width="14.140625" customWidth="1"/>
    <col min="3" max="3" width="25" customWidth="1"/>
    <col min="4" max="4" width="12.5703125" customWidth="1"/>
    <col min="5" max="5" width="13" customWidth="1"/>
    <col min="6" max="6" width="14.7109375" customWidth="1"/>
    <col min="7" max="7" width="13.5703125" customWidth="1"/>
    <col min="8" max="8" width="24" customWidth="1"/>
  </cols>
  <sheetData>
    <row r="1" spans="1:8" ht="18">
      <c r="A1" s="746" t="s">
        <v>0</v>
      </c>
      <c r="B1" s="746"/>
      <c r="C1" s="746"/>
      <c r="D1" s="746"/>
      <c r="E1" s="746"/>
      <c r="F1" s="746"/>
      <c r="G1" s="746"/>
      <c r="H1" s="241" t="s">
        <v>511</v>
      </c>
    </row>
    <row r="2" spans="1:8" ht="21">
      <c r="A2" s="745" t="s">
        <v>734</v>
      </c>
      <c r="B2" s="745"/>
      <c r="C2" s="745"/>
      <c r="D2" s="745"/>
      <c r="E2" s="745"/>
      <c r="F2" s="745"/>
      <c r="G2" s="745"/>
    </row>
    <row r="3" spans="1:8" ht="15">
      <c r="A3" s="200"/>
      <c r="B3" s="200"/>
      <c r="C3" s="200"/>
      <c r="D3" s="200"/>
      <c r="E3" s="200"/>
      <c r="F3" s="200"/>
      <c r="G3" s="200"/>
    </row>
    <row r="4" spans="1:8" ht="18">
      <c r="A4" s="746" t="s">
        <v>510</v>
      </c>
      <c r="B4" s="746"/>
      <c r="C4" s="746"/>
      <c r="D4" s="746"/>
      <c r="E4" s="746"/>
      <c r="F4" s="746"/>
      <c r="G4" s="746"/>
    </row>
    <row r="5" spans="1:8" ht="15">
      <c r="A5" s="201" t="s">
        <v>926</v>
      </c>
      <c r="B5" s="201"/>
      <c r="C5" s="201"/>
      <c r="D5" s="201"/>
      <c r="E5" s="201"/>
      <c r="F5" s="201"/>
      <c r="G5" s="850" t="s">
        <v>1070</v>
      </c>
      <c r="H5" s="850"/>
    </row>
    <row r="6" spans="1:8" ht="21.75" customHeight="1">
      <c r="A6" s="897" t="s">
        <v>2</v>
      </c>
      <c r="B6" s="897" t="s">
        <v>34</v>
      </c>
      <c r="C6" s="897" t="s">
        <v>490</v>
      </c>
      <c r="D6" s="613" t="s">
        <v>495</v>
      </c>
      <c r="E6" s="613"/>
      <c r="F6" s="615" t="s">
        <v>496</v>
      </c>
      <c r="G6" s="615"/>
      <c r="H6" s="897" t="s">
        <v>218</v>
      </c>
    </row>
    <row r="7" spans="1:8" ht="25.5" customHeight="1">
      <c r="A7" s="898"/>
      <c r="B7" s="898"/>
      <c r="C7" s="898"/>
      <c r="D7" s="5" t="s">
        <v>491</v>
      </c>
      <c r="E7" s="5" t="s">
        <v>492</v>
      </c>
      <c r="F7" s="65" t="s">
        <v>493</v>
      </c>
      <c r="G7" s="5" t="s">
        <v>494</v>
      </c>
      <c r="H7" s="898"/>
    </row>
    <row r="8" spans="1:8" ht="15">
      <c r="A8" s="203" t="s">
        <v>252</v>
      </c>
      <c r="B8" s="203"/>
      <c r="C8" s="203" t="s">
        <v>253</v>
      </c>
      <c r="D8" s="203" t="s">
        <v>255</v>
      </c>
      <c r="E8" s="203" t="s">
        <v>256</v>
      </c>
      <c r="F8" s="203" t="s">
        <v>257</v>
      </c>
      <c r="G8" s="203" t="s">
        <v>258</v>
      </c>
      <c r="H8" s="203">
        <v>8</v>
      </c>
    </row>
    <row r="9" spans="1:8" ht="30">
      <c r="A9" s="299">
        <v>1</v>
      </c>
      <c r="B9" s="470" t="s">
        <v>971</v>
      </c>
      <c r="C9" s="470" t="s">
        <v>972</v>
      </c>
      <c r="D9" s="471">
        <v>7</v>
      </c>
      <c r="E9" s="471">
        <v>7</v>
      </c>
      <c r="F9" s="471">
        <v>7</v>
      </c>
      <c r="G9" s="471" t="s">
        <v>973</v>
      </c>
      <c r="H9" s="901" t="s">
        <v>974</v>
      </c>
    </row>
    <row r="10" spans="1:8" ht="45">
      <c r="A10" s="299">
        <v>2</v>
      </c>
      <c r="B10" s="470" t="s">
        <v>889</v>
      </c>
      <c r="C10" s="470" t="s">
        <v>975</v>
      </c>
      <c r="D10" s="471">
        <v>36</v>
      </c>
      <c r="E10" s="471">
        <v>36</v>
      </c>
      <c r="F10" s="471">
        <v>36</v>
      </c>
      <c r="G10" s="471" t="s">
        <v>973</v>
      </c>
      <c r="H10" s="902"/>
    </row>
    <row r="11" spans="1:8" ht="45">
      <c r="A11" s="299">
        <v>3</v>
      </c>
      <c r="B11" s="470" t="s">
        <v>905</v>
      </c>
      <c r="C11" s="470" t="s">
        <v>976</v>
      </c>
      <c r="D11" s="471">
        <v>14</v>
      </c>
      <c r="E11" s="471">
        <v>14</v>
      </c>
      <c r="F11" s="471" t="s">
        <v>973</v>
      </c>
      <c r="G11" s="471" t="s">
        <v>973</v>
      </c>
      <c r="H11" s="470" t="s">
        <v>977</v>
      </c>
    </row>
    <row r="12" spans="1:8" ht="126" customHeight="1">
      <c r="A12" s="299">
        <v>4</v>
      </c>
      <c r="B12" s="470" t="s">
        <v>898</v>
      </c>
      <c r="C12" s="470" t="s">
        <v>978</v>
      </c>
      <c r="D12" s="471">
        <v>81</v>
      </c>
      <c r="E12" s="471">
        <v>81</v>
      </c>
      <c r="F12" s="471">
        <v>81</v>
      </c>
      <c r="G12" s="471" t="s">
        <v>973</v>
      </c>
      <c r="H12" s="472" t="s">
        <v>974</v>
      </c>
    </row>
    <row r="13" spans="1:8" ht="45">
      <c r="A13" s="299">
        <v>5</v>
      </c>
      <c r="B13" s="608" t="s">
        <v>979</v>
      </c>
      <c r="C13" s="473" t="s">
        <v>980</v>
      </c>
      <c r="D13" s="474" t="s">
        <v>973</v>
      </c>
      <c r="E13" s="474" t="s">
        <v>973</v>
      </c>
      <c r="F13" s="474" t="s">
        <v>973</v>
      </c>
      <c r="G13" s="474" t="s">
        <v>973</v>
      </c>
      <c r="H13" s="475"/>
    </row>
    <row r="14" spans="1:8" ht="45">
      <c r="A14" s="299">
        <v>6</v>
      </c>
      <c r="B14" s="470" t="s">
        <v>907</v>
      </c>
      <c r="C14" s="470" t="s">
        <v>981</v>
      </c>
      <c r="D14" s="471" t="s">
        <v>973</v>
      </c>
      <c r="E14" s="471" t="s">
        <v>973</v>
      </c>
      <c r="F14" s="471" t="s">
        <v>973</v>
      </c>
      <c r="G14" s="471" t="s">
        <v>973</v>
      </c>
      <c r="H14" s="471" t="s">
        <v>973</v>
      </c>
    </row>
    <row r="17" spans="1:10" ht="12.75" customHeight="1">
      <c r="A17" s="206"/>
      <c r="B17" s="206"/>
      <c r="C17" s="138"/>
      <c r="D17" s="138"/>
      <c r="E17" s="138"/>
      <c r="F17" s="138"/>
      <c r="G17" s="272"/>
      <c r="H17" s="138"/>
      <c r="I17" s="138"/>
      <c r="J17" s="138"/>
    </row>
    <row r="18" spans="1:10" ht="12.75" customHeight="1">
      <c r="A18" s="206"/>
      <c r="B18" s="206"/>
      <c r="C18" s="14"/>
      <c r="D18" s="14"/>
      <c r="E18" s="14"/>
      <c r="F18" s="623" t="s">
        <v>1079</v>
      </c>
      <c r="G18" s="623"/>
      <c r="H18" s="623"/>
      <c r="I18" s="623"/>
      <c r="J18" s="623"/>
    </row>
    <row r="19" spans="1:10" ht="12.75" customHeight="1">
      <c r="A19" s="206"/>
      <c r="B19" s="206"/>
      <c r="C19" s="578"/>
      <c r="D19" s="578"/>
      <c r="E19" s="578"/>
      <c r="F19" s="675" t="s">
        <v>1058</v>
      </c>
      <c r="G19" s="675"/>
      <c r="H19" s="675"/>
      <c r="I19" s="675"/>
      <c r="J19" s="675"/>
    </row>
    <row r="20" spans="1:10" ht="15" customHeight="1">
      <c r="A20" s="206" t="s">
        <v>12</v>
      </c>
      <c r="B20" s="206"/>
      <c r="C20" s="435"/>
      <c r="D20" s="435"/>
      <c r="E20" s="435"/>
      <c r="F20" s="435"/>
      <c r="G20" s="435"/>
      <c r="H20" s="435"/>
      <c r="I20" s="578"/>
      <c r="J20" s="578"/>
    </row>
    <row r="21" spans="1:10">
      <c r="C21" s="624" t="s">
        <v>1081</v>
      </c>
      <c r="D21" s="624"/>
      <c r="E21" s="435"/>
      <c r="F21" s="435"/>
      <c r="G21" s="435"/>
      <c r="H21" s="435"/>
      <c r="I21" s="435"/>
      <c r="J21" s="435"/>
    </row>
    <row r="22" spans="1:10">
      <c r="C22" s="14"/>
      <c r="D22" s="14"/>
      <c r="E22" s="34"/>
      <c r="F22" s="623" t="s">
        <v>1080</v>
      </c>
      <c r="G22" s="623"/>
      <c r="H22" s="623"/>
      <c r="I22" s="623"/>
      <c r="J22" s="623"/>
    </row>
  </sheetData>
  <mergeCells count="15">
    <mergeCell ref="F19:J19"/>
    <mergeCell ref="C21:D21"/>
    <mergeCell ref="F22:J22"/>
    <mergeCell ref="A1:G1"/>
    <mergeCell ref="A2:G2"/>
    <mergeCell ref="A4:G4"/>
    <mergeCell ref="A6:A7"/>
    <mergeCell ref="C6:C7"/>
    <mergeCell ref="G5:H5"/>
    <mergeCell ref="F6:G6"/>
    <mergeCell ref="D6:E6"/>
    <mergeCell ref="H6:H7"/>
    <mergeCell ref="B6:B7"/>
    <mergeCell ref="H9:H10"/>
    <mergeCell ref="F18:J18"/>
  </mergeCells>
  <printOptions horizontalCentered="1"/>
  <pageMargins left="0.70866141732283472" right="0.70866141732283472" top="0.23622047244094491" bottom="0"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sheetPr>
    <tabColor rgb="FFC00000"/>
    <pageSetUpPr fitToPage="1"/>
  </sheetPr>
  <dimension ref="A1:L34"/>
  <sheetViews>
    <sheetView view="pageBreakPreview" zoomScale="84" zoomScaleSheetLayoutView="84" workbookViewId="0">
      <selection activeCell="H9" sqref="H9:H24"/>
    </sheetView>
  </sheetViews>
  <sheetFormatPr defaultRowHeight="12.75"/>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c r="A1" s="746" t="s">
        <v>0</v>
      </c>
      <c r="B1" s="746"/>
      <c r="C1" s="746"/>
      <c r="D1" s="746"/>
      <c r="E1" s="746"/>
      <c r="F1" s="746"/>
      <c r="G1" s="746"/>
      <c r="H1" s="746"/>
      <c r="I1" s="746"/>
      <c r="J1" s="746"/>
      <c r="K1" s="746"/>
      <c r="L1" s="241" t="s">
        <v>513</v>
      </c>
    </row>
    <row r="2" spans="1:12" ht="21">
      <c r="A2" s="745" t="s">
        <v>734</v>
      </c>
      <c r="B2" s="745"/>
      <c r="C2" s="745"/>
      <c r="D2" s="745"/>
      <c r="E2" s="745"/>
      <c r="F2" s="745"/>
      <c r="G2" s="745"/>
      <c r="H2" s="745"/>
      <c r="I2" s="745"/>
      <c r="J2" s="745"/>
      <c r="K2" s="745"/>
    </row>
    <row r="3" spans="1:12" ht="15">
      <c r="A3" s="200"/>
      <c r="B3" s="200"/>
      <c r="C3" s="200"/>
      <c r="D3" s="200"/>
      <c r="E3" s="200"/>
      <c r="F3" s="200"/>
      <c r="G3" s="200"/>
      <c r="H3" s="200"/>
      <c r="I3" s="200"/>
      <c r="J3" s="200"/>
      <c r="K3" s="200"/>
    </row>
    <row r="4" spans="1:12" ht="18">
      <c r="A4" s="746" t="s">
        <v>512</v>
      </c>
      <c r="B4" s="746"/>
      <c r="C4" s="746"/>
      <c r="D4" s="746"/>
      <c r="E4" s="746"/>
      <c r="F4" s="746"/>
      <c r="G4" s="746"/>
      <c r="H4" s="746"/>
      <c r="I4" s="746"/>
      <c r="J4" s="746"/>
      <c r="K4" s="746"/>
    </row>
    <row r="5" spans="1:12" ht="15">
      <c r="A5" s="201" t="s">
        <v>919</v>
      </c>
      <c r="B5" s="201"/>
      <c r="C5" s="201"/>
      <c r="D5" s="201"/>
      <c r="E5" s="201"/>
      <c r="F5" s="201"/>
      <c r="G5" s="201"/>
      <c r="H5" s="201"/>
      <c r="I5" s="201"/>
      <c r="J5" s="851" t="s">
        <v>1070</v>
      </c>
      <c r="K5" s="851"/>
      <c r="L5" s="851"/>
    </row>
    <row r="6" spans="1:12" ht="21.75" customHeight="1">
      <c r="A6" s="897" t="s">
        <v>2</v>
      </c>
      <c r="B6" s="897" t="s">
        <v>34</v>
      </c>
      <c r="C6" s="614" t="s">
        <v>456</v>
      </c>
      <c r="D6" s="615"/>
      <c r="E6" s="616"/>
      <c r="F6" s="614" t="s">
        <v>462</v>
      </c>
      <c r="G6" s="615"/>
      <c r="H6" s="615"/>
      <c r="I6" s="616"/>
      <c r="J6" s="613" t="s">
        <v>464</v>
      </c>
      <c r="K6" s="613"/>
      <c r="L6" s="613"/>
    </row>
    <row r="7" spans="1:12" ht="29.25" customHeight="1">
      <c r="A7" s="898"/>
      <c r="B7" s="898"/>
      <c r="C7" s="232" t="s">
        <v>208</v>
      </c>
      <c r="D7" s="232" t="s">
        <v>458</v>
      </c>
      <c r="E7" s="232" t="s">
        <v>463</v>
      </c>
      <c r="F7" s="232" t="s">
        <v>208</v>
      </c>
      <c r="G7" s="232" t="s">
        <v>457</v>
      </c>
      <c r="H7" s="232" t="s">
        <v>459</v>
      </c>
      <c r="I7" s="232" t="s">
        <v>463</v>
      </c>
      <c r="J7" s="5" t="s">
        <v>460</v>
      </c>
      <c r="K7" s="5" t="s">
        <v>461</v>
      </c>
      <c r="L7" s="232" t="s">
        <v>463</v>
      </c>
    </row>
    <row r="8" spans="1:12" ht="15">
      <c r="A8" s="203" t="s">
        <v>252</v>
      </c>
      <c r="B8" s="203" t="s">
        <v>253</v>
      </c>
      <c r="C8" s="203" t="s">
        <v>254</v>
      </c>
      <c r="D8" s="203" t="s">
        <v>255</v>
      </c>
      <c r="E8" s="203" t="s">
        <v>256</v>
      </c>
      <c r="F8" s="203" t="s">
        <v>257</v>
      </c>
      <c r="G8" s="203" t="s">
        <v>258</v>
      </c>
      <c r="H8" s="203" t="s">
        <v>259</v>
      </c>
      <c r="I8" s="203" t="s">
        <v>278</v>
      </c>
      <c r="J8" s="203" t="s">
        <v>279</v>
      </c>
      <c r="K8" s="203" t="s">
        <v>280</v>
      </c>
      <c r="L8" s="203" t="s">
        <v>308</v>
      </c>
    </row>
    <row r="9" spans="1:12" ht="135" customHeight="1">
      <c r="A9" s="203">
        <v>1</v>
      </c>
      <c r="B9" s="607" t="s">
        <v>892</v>
      </c>
      <c r="C9" s="906" t="s">
        <v>946</v>
      </c>
      <c r="D9" s="907"/>
      <c r="E9" s="907"/>
      <c r="F9" s="476">
        <v>30</v>
      </c>
      <c r="G9" s="476">
        <v>900</v>
      </c>
      <c r="H9" s="903" t="s">
        <v>982</v>
      </c>
      <c r="I9" s="476">
        <f>G9*20</f>
        <v>18000</v>
      </c>
      <c r="J9" s="903" t="s">
        <v>946</v>
      </c>
      <c r="K9" s="903" t="s">
        <v>983</v>
      </c>
      <c r="L9" s="603">
        <v>6000</v>
      </c>
    </row>
    <row r="10" spans="1:12" ht="15">
      <c r="A10" s="203">
        <v>2</v>
      </c>
      <c r="B10" s="607" t="s">
        <v>908</v>
      </c>
      <c r="C10" s="907"/>
      <c r="D10" s="907"/>
      <c r="E10" s="907"/>
      <c r="F10" s="476">
        <v>32</v>
      </c>
      <c r="G10" s="476">
        <v>1040</v>
      </c>
      <c r="H10" s="908"/>
      <c r="I10" s="476">
        <f t="shared" ref="I10:I24" si="0">G10*20</f>
        <v>20800</v>
      </c>
      <c r="J10" s="904"/>
      <c r="K10" s="908"/>
      <c r="L10" s="604">
        <v>8000</v>
      </c>
    </row>
    <row r="11" spans="1:12" ht="15">
      <c r="A11" s="203">
        <v>3</v>
      </c>
      <c r="B11" s="607" t="s">
        <v>905</v>
      </c>
      <c r="C11" s="907"/>
      <c r="D11" s="907"/>
      <c r="E11" s="907"/>
      <c r="F11" s="476">
        <v>41</v>
      </c>
      <c r="G11" s="476">
        <v>1502</v>
      </c>
      <c r="H11" s="908"/>
      <c r="I11" s="476">
        <f t="shared" si="0"/>
        <v>30040</v>
      </c>
      <c r="J11" s="904"/>
      <c r="K11" s="908"/>
      <c r="L11" s="604">
        <v>12000</v>
      </c>
    </row>
    <row r="12" spans="1:12" ht="15">
      <c r="A12" s="203">
        <v>4</v>
      </c>
      <c r="B12" s="607" t="s">
        <v>1087</v>
      </c>
      <c r="C12" s="907"/>
      <c r="D12" s="907"/>
      <c r="E12" s="907"/>
      <c r="F12" s="476">
        <v>11</v>
      </c>
      <c r="G12" s="476">
        <v>452</v>
      </c>
      <c r="H12" s="908"/>
      <c r="I12" s="476">
        <f t="shared" si="0"/>
        <v>9040</v>
      </c>
      <c r="J12" s="904"/>
      <c r="K12" s="908"/>
      <c r="L12" s="604">
        <v>4000</v>
      </c>
    </row>
    <row r="13" spans="1:12" ht="15">
      <c r="A13" s="203">
        <v>5</v>
      </c>
      <c r="B13" s="607" t="s">
        <v>894</v>
      </c>
      <c r="C13" s="907"/>
      <c r="D13" s="907"/>
      <c r="E13" s="907"/>
      <c r="F13" s="476">
        <v>16</v>
      </c>
      <c r="G13" s="476">
        <v>508</v>
      </c>
      <c r="H13" s="908"/>
      <c r="I13" s="476">
        <f t="shared" si="0"/>
        <v>10160</v>
      </c>
      <c r="J13" s="904"/>
      <c r="K13" s="908"/>
      <c r="L13" s="604">
        <v>2000</v>
      </c>
    </row>
    <row r="14" spans="1:12" ht="15">
      <c r="A14" s="203">
        <v>6</v>
      </c>
      <c r="B14" s="607" t="s">
        <v>1088</v>
      </c>
      <c r="C14" s="907"/>
      <c r="D14" s="907"/>
      <c r="E14" s="907"/>
      <c r="F14" s="476">
        <v>18</v>
      </c>
      <c r="G14" s="476">
        <v>513</v>
      </c>
      <c r="H14" s="908"/>
      <c r="I14" s="476">
        <f t="shared" si="0"/>
        <v>10260</v>
      </c>
      <c r="J14" s="904"/>
      <c r="K14" s="908"/>
      <c r="L14" s="604">
        <v>3500</v>
      </c>
    </row>
    <row r="15" spans="1:12" ht="15">
      <c r="A15" s="203">
        <v>7</v>
      </c>
      <c r="B15" s="607" t="s">
        <v>1089</v>
      </c>
      <c r="C15" s="907"/>
      <c r="D15" s="907"/>
      <c r="E15" s="907"/>
      <c r="F15" s="476">
        <v>19</v>
      </c>
      <c r="G15" s="476">
        <v>480</v>
      </c>
      <c r="H15" s="908"/>
      <c r="I15" s="476">
        <f t="shared" si="0"/>
        <v>9600</v>
      </c>
      <c r="J15" s="904"/>
      <c r="K15" s="908"/>
      <c r="L15" s="604">
        <v>1500</v>
      </c>
    </row>
    <row r="16" spans="1:12" ht="15">
      <c r="A16" s="203">
        <v>8</v>
      </c>
      <c r="B16" s="607" t="s">
        <v>904</v>
      </c>
      <c r="C16" s="907"/>
      <c r="D16" s="907"/>
      <c r="E16" s="907"/>
      <c r="F16" s="476">
        <v>12</v>
      </c>
      <c r="G16" s="476">
        <v>352</v>
      </c>
      <c r="H16" s="908"/>
      <c r="I16" s="476">
        <f t="shared" si="0"/>
        <v>7040</v>
      </c>
      <c r="J16" s="904"/>
      <c r="K16" s="908"/>
      <c r="L16" s="604">
        <v>1000</v>
      </c>
    </row>
    <row r="17" spans="1:12" ht="15">
      <c r="A17" s="203">
        <v>9</v>
      </c>
      <c r="B17" s="607" t="s">
        <v>906</v>
      </c>
      <c r="C17" s="907"/>
      <c r="D17" s="907"/>
      <c r="E17" s="907"/>
      <c r="F17" s="476">
        <v>21</v>
      </c>
      <c r="G17" s="476">
        <v>600</v>
      </c>
      <c r="H17" s="908"/>
      <c r="I17" s="476">
        <f t="shared" si="0"/>
        <v>12000</v>
      </c>
      <c r="J17" s="904"/>
      <c r="K17" s="908"/>
      <c r="L17" s="604">
        <v>2500</v>
      </c>
    </row>
    <row r="18" spans="1:12" ht="15">
      <c r="A18" s="203">
        <v>10</v>
      </c>
      <c r="B18" s="607" t="s">
        <v>1090</v>
      </c>
      <c r="C18" s="907"/>
      <c r="D18" s="907"/>
      <c r="E18" s="907"/>
      <c r="F18" s="476">
        <v>7</v>
      </c>
      <c r="G18" s="476">
        <v>241</v>
      </c>
      <c r="H18" s="908"/>
      <c r="I18" s="476">
        <f t="shared" si="0"/>
        <v>4820</v>
      </c>
      <c r="J18" s="904"/>
      <c r="K18" s="908"/>
      <c r="L18" s="604">
        <v>0</v>
      </c>
    </row>
    <row r="19" spans="1:12" ht="15">
      <c r="A19" s="203">
        <v>11</v>
      </c>
      <c r="B19" s="607" t="s">
        <v>898</v>
      </c>
      <c r="C19" s="907"/>
      <c r="D19" s="907"/>
      <c r="E19" s="907"/>
      <c r="F19" s="476">
        <v>31</v>
      </c>
      <c r="G19" s="476">
        <v>1585</v>
      </c>
      <c r="H19" s="908"/>
      <c r="I19" s="476">
        <f t="shared" si="0"/>
        <v>31700</v>
      </c>
      <c r="J19" s="904"/>
      <c r="K19" s="908"/>
      <c r="L19" s="604">
        <v>0</v>
      </c>
    </row>
    <row r="20" spans="1:12" ht="15">
      <c r="A20" s="203">
        <v>12</v>
      </c>
      <c r="B20" s="607" t="s">
        <v>1091</v>
      </c>
      <c r="C20" s="907"/>
      <c r="D20" s="907"/>
      <c r="E20" s="907"/>
      <c r="F20" s="476">
        <v>14</v>
      </c>
      <c r="G20" s="476">
        <v>492</v>
      </c>
      <c r="H20" s="908"/>
      <c r="I20" s="476">
        <f t="shared" si="0"/>
        <v>9840</v>
      </c>
      <c r="J20" s="904"/>
      <c r="K20" s="908"/>
      <c r="L20" s="604">
        <v>0</v>
      </c>
    </row>
    <row r="21" spans="1:12" ht="15">
      <c r="A21" s="203">
        <v>13</v>
      </c>
      <c r="B21" s="607" t="s">
        <v>979</v>
      </c>
      <c r="C21" s="907"/>
      <c r="D21" s="907"/>
      <c r="E21" s="907"/>
      <c r="F21" s="476">
        <v>7</v>
      </c>
      <c r="G21" s="476">
        <v>250</v>
      </c>
      <c r="H21" s="908"/>
      <c r="I21" s="476">
        <f t="shared" si="0"/>
        <v>5000</v>
      </c>
      <c r="J21" s="904"/>
      <c r="K21" s="908"/>
      <c r="L21" s="604">
        <v>7500</v>
      </c>
    </row>
    <row r="22" spans="1:12" ht="15">
      <c r="A22" s="203">
        <v>14</v>
      </c>
      <c r="B22" s="607" t="s">
        <v>1092</v>
      </c>
      <c r="C22" s="907"/>
      <c r="D22" s="907"/>
      <c r="E22" s="907"/>
      <c r="F22" s="476">
        <v>8</v>
      </c>
      <c r="G22" s="476">
        <v>315</v>
      </c>
      <c r="H22" s="908"/>
      <c r="I22" s="476">
        <f t="shared" si="0"/>
        <v>6300</v>
      </c>
      <c r="J22" s="904"/>
      <c r="K22" s="908"/>
      <c r="L22" s="604">
        <v>0</v>
      </c>
    </row>
    <row r="23" spans="1:12" ht="15">
      <c r="A23" s="203">
        <v>15</v>
      </c>
      <c r="B23" s="607" t="s">
        <v>907</v>
      </c>
      <c r="C23" s="907"/>
      <c r="D23" s="907"/>
      <c r="E23" s="907"/>
      <c r="F23" s="476">
        <v>35</v>
      </c>
      <c r="G23" s="476">
        <v>1340</v>
      </c>
      <c r="H23" s="908"/>
      <c r="I23" s="476">
        <f t="shared" si="0"/>
        <v>26800</v>
      </c>
      <c r="J23" s="904"/>
      <c r="K23" s="908"/>
      <c r="L23" s="604">
        <v>0</v>
      </c>
    </row>
    <row r="24" spans="1:12" ht="15">
      <c r="A24" s="203"/>
      <c r="B24" s="217" t="s">
        <v>86</v>
      </c>
      <c r="C24" s="605"/>
      <c r="D24" s="601"/>
      <c r="E24" s="602"/>
      <c r="F24" s="476">
        <f>SUM(F9:F23)</f>
        <v>302</v>
      </c>
      <c r="G24" s="476">
        <f>SUM(G9:G23)</f>
        <v>10570</v>
      </c>
      <c r="H24" s="909"/>
      <c r="I24" s="476">
        <f t="shared" si="0"/>
        <v>211400</v>
      </c>
      <c r="J24" s="905"/>
      <c r="K24" s="909"/>
      <c r="L24" s="606">
        <f>SUM(L9:L23)</f>
        <v>48000</v>
      </c>
    </row>
    <row r="27" spans="1:12" ht="12.75" customHeight="1">
      <c r="A27" s="206"/>
      <c r="B27" s="206"/>
      <c r="C27" s="206"/>
      <c r="D27" s="206"/>
      <c r="E27" s="206"/>
      <c r="F27" s="206"/>
      <c r="K27" s="207"/>
    </row>
    <row r="28" spans="1:12" ht="12.75" customHeight="1">
      <c r="A28" s="206"/>
      <c r="B28" s="206"/>
      <c r="C28" s="206"/>
      <c r="D28" s="206"/>
      <c r="E28" s="206" t="s">
        <v>11</v>
      </c>
      <c r="F28" s="206"/>
      <c r="J28" s="220"/>
      <c r="K28" s="220"/>
      <c r="L28" s="220"/>
    </row>
    <row r="29" spans="1:12" ht="12.75" customHeight="1">
      <c r="A29" s="206"/>
      <c r="B29" s="206"/>
      <c r="C29" s="206"/>
      <c r="D29" s="206"/>
      <c r="E29" s="138"/>
      <c r="F29" s="138"/>
      <c r="G29" s="138"/>
      <c r="H29" s="138"/>
      <c r="I29" s="272"/>
      <c r="J29" s="138"/>
      <c r="K29" s="138"/>
      <c r="L29" s="138"/>
    </row>
    <row r="30" spans="1:12" ht="15" customHeight="1">
      <c r="A30" s="206" t="s">
        <v>12</v>
      </c>
      <c r="E30" s="14"/>
      <c r="F30" s="14"/>
      <c r="G30" s="14"/>
      <c r="H30" s="623" t="s">
        <v>1079</v>
      </c>
      <c r="I30" s="623"/>
      <c r="J30" s="623"/>
      <c r="K30" s="623"/>
      <c r="L30" s="623"/>
    </row>
    <row r="31" spans="1:12" ht="15">
      <c r="E31" s="578"/>
      <c r="F31" s="578"/>
      <c r="G31" s="578"/>
      <c r="H31" s="675" t="s">
        <v>1058</v>
      </c>
      <c r="I31" s="675"/>
      <c r="J31" s="675"/>
      <c r="K31" s="675"/>
      <c r="L31" s="675"/>
    </row>
    <row r="32" spans="1:12">
      <c r="E32" s="435"/>
      <c r="F32" s="435"/>
      <c r="G32" s="435"/>
      <c r="H32" s="435"/>
      <c r="I32" s="435"/>
      <c r="J32" s="435"/>
      <c r="K32" s="578"/>
      <c r="L32" s="578"/>
    </row>
    <row r="33" spans="5:12">
      <c r="E33" s="624" t="s">
        <v>1081</v>
      </c>
      <c r="F33" s="624"/>
      <c r="G33" s="435"/>
      <c r="H33" s="435"/>
      <c r="I33" s="435"/>
      <c r="J33" s="435"/>
      <c r="K33" s="435"/>
      <c r="L33" s="435"/>
    </row>
    <row r="34" spans="5:12">
      <c r="E34" s="14"/>
      <c r="F34" s="14"/>
      <c r="G34" s="34"/>
      <c r="H34" s="623" t="s">
        <v>1080</v>
      </c>
      <c r="I34" s="623"/>
      <c r="J34" s="623"/>
      <c r="K34" s="623"/>
      <c r="L34" s="623"/>
    </row>
  </sheetData>
  <mergeCells count="17">
    <mergeCell ref="A1:K1"/>
    <mergeCell ref="C6:E6"/>
    <mergeCell ref="F6:I6"/>
    <mergeCell ref="J6:L6"/>
    <mergeCell ref="A6:A7"/>
    <mergeCell ref="B6:B7"/>
    <mergeCell ref="A2:K2"/>
    <mergeCell ref="A4:K4"/>
    <mergeCell ref="J5:L5"/>
    <mergeCell ref="J9:J24"/>
    <mergeCell ref="C9:E23"/>
    <mergeCell ref="H31:L31"/>
    <mergeCell ref="E33:F33"/>
    <mergeCell ref="H34:L34"/>
    <mergeCell ref="H30:L30"/>
    <mergeCell ref="H9:H24"/>
    <mergeCell ref="K9:K24"/>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L23"/>
  <sheetViews>
    <sheetView zoomScaleSheetLayoutView="80" workbookViewId="0">
      <selection activeCell="E18" sqref="E18:L23"/>
    </sheetView>
  </sheetViews>
  <sheetFormatPr defaultRowHeight="12.75"/>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c r="A1" s="746" t="s">
        <v>0</v>
      </c>
      <c r="B1" s="746"/>
      <c r="C1" s="746"/>
      <c r="D1" s="746"/>
      <c r="E1" s="746"/>
      <c r="F1" s="746"/>
      <c r="G1" s="746"/>
      <c r="H1" s="746"/>
      <c r="I1" s="307"/>
      <c r="J1" s="307"/>
      <c r="K1" s="241" t="s">
        <v>515</v>
      </c>
    </row>
    <row r="2" spans="1:11" ht="21">
      <c r="A2" s="745" t="s">
        <v>734</v>
      </c>
      <c r="B2" s="745"/>
      <c r="C2" s="745"/>
      <c r="D2" s="745"/>
      <c r="E2" s="745"/>
      <c r="F2" s="745"/>
      <c r="G2" s="745"/>
      <c r="H2" s="745"/>
      <c r="I2" s="199"/>
      <c r="J2" s="199"/>
    </row>
    <row r="3" spans="1:11" ht="15">
      <c r="A3" s="200"/>
      <c r="B3" s="200"/>
      <c r="C3" s="200"/>
      <c r="D3" s="200"/>
      <c r="E3" s="200"/>
      <c r="F3" s="200"/>
      <c r="G3" s="200"/>
      <c r="H3" s="200"/>
      <c r="I3" s="200"/>
      <c r="J3" s="200"/>
    </row>
    <row r="4" spans="1:11" ht="18">
      <c r="A4" s="746" t="s">
        <v>514</v>
      </c>
      <c r="B4" s="746"/>
      <c r="C4" s="746"/>
      <c r="D4" s="746"/>
      <c r="E4" s="746"/>
      <c r="F4" s="746"/>
      <c r="G4" s="746"/>
      <c r="H4" s="746"/>
      <c r="I4" s="307"/>
      <c r="J4" s="307"/>
    </row>
    <row r="5" spans="1:11" ht="15">
      <c r="A5" s="201" t="s">
        <v>926</v>
      </c>
      <c r="B5" s="201"/>
      <c r="C5" s="201"/>
      <c r="D5" s="201"/>
      <c r="E5" s="201"/>
      <c r="F5" s="201"/>
      <c r="G5" s="851" t="s">
        <v>1070</v>
      </c>
      <c r="H5" s="851"/>
      <c r="I5" s="851"/>
      <c r="J5" s="851"/>
      <c r="K5" s="851"/>
    </row>
    <row r="6" spans="1:11" ht="21.75" customHeight="1">
      <c r="A6" s="897" t="s">
        <v>2</v>
      </c>
      <c r="B6" s="897" t="s">
        <v>34</v>
      </c>
      <c r="C6" s="614" t="s">
        <v>474</v>
      </c>
      <c r="D6" s="615"/>
      <c r="E6" s="616"/>
      <c r="F6" s="614" t="s">
        <v>477</v>
      </c>
      <c r="G6" s="615"/>
      <c r="H6" s="616"/>
      <c r="I6" s="764" t="s">
        <v>639</v>
      </c>
      <c r="J6" s="764" t="s">
        <v>638</v>
      </c>
      <c r="K6" s="764" t="s">
        <v>75</v>
      </c>
    </row>
    <row r="7" spans="1:11" ht="29.25" customHeight="1">
      <c r="A7" s="898"/>
      <c r="B7" s="898"/>
      <c r="C7" s="5" t="s">
        <v>473</v>
      </c>
      <c r="D7" s="5" t="s">
        <v>475</v>
      </c>
      <c r="E7" s="5" t="s">
        <v>476</v>
      </c>
      <c r="F7" s="5" t="s">
        <v>473</v>
      </c>
      <c r="G7" s="5" t="s">
        <v>475</v>
      </c>
      <c r="H7" s="5" t="s">
        <v>476</v>
      </c>
      <c r="I7" s="765"/>
      <c r="J7" s="765"/>
      <c r="K7" s="765"/>
    </row>
    <row r="8" spans="1:11" ht="15">
      <c r="A8" s="300">
        <v>1</v>
      </c>
      <c r="B8" s="300">
        <v>2</v>
      </c>
      <c r="C8" s="300">
        <v>3</v>
      </c>
      <c r="D8" s="300">
        <v>4</v>
      </c>
      <c r="E8" s="300">
        <v>5</v>
      </c>
      <c r="F8" s="300">
        <v>6</v>
      </c>
      <c r="G8" s="300">
        <v>7</v>
      </c>
      <c r="H8" s="300">
        <v>8</v>
      </c>
      <c r="I8" s="300">
        <v>9</v>
      </c>
      <c r="J8" s="300">
        <v>10</v>
      </c>
      <c r="K8" s="300">
        <v>11</v>
      </c>
    </row>
    <row r="9" spans="1:11" ht="15" customHeight="1">
      <c r="A9" s="299"/>
      <c r="B9" s="910" t="s">
        <v>984</v>
      </c>
      <c r="C9" s="910"/>
      <c r="D9" s="910"/>
      <c r="E9" s="910"/>
      <c r="F9" s="910"/>
      <c r="G9" s="910"/>
      <c r="H9" s="910"/>
      <c r="I9" s="910"/>
      <c r="J9" s="910"/>
      <c r="K9" s="910"/>
    </row>
    <row r="10" spans="1:11" ht="15">
      <c r="A10" s="299"/>
      <c r="B10" s="910"/>
      <c r="C10" s="910"/>
      <c r="D10" s="910"/>
      <c r="E10" s="910"/>
      <c r="F10" s="910"/>
      <c r="G10" s="910"/>
      <c r="H10" s="910"/>
      <c r="I10" s="910"/>
      <c r="J10" s="910"/>
      <c r="K10" s="910"/>
    </row>
    <row r="11" spans="1:11" ht="15">
      <c r="A11" s="299"/>
      <c r="B11" s="910"/>
      <c r="C11" s="910"/>
      <c r="D11" s="910"/>
      <c r="E11" s="910"/>
      <c r="F11" s="910"/>
      <c r="G11" s="910"/>
      <c r="H11" s="910"/>
      <c r="I11" s="910"/>
      <c r="J11" s="910"/>
      <c r="K11" s="910"/>
    </row>
    <row r="12" spans="1:11" ht="15">
      <c r="A12" s="299"/>
      <c r="B12" s="910"/>
      <c r="C12" s="910"/>
      <c r="D12" s="910"/>
      <c r="E12" s="910"/>
      <c r="F12" s="910"/>
      <c r="G12" s="910"/>
      <c r="H12" s="910"/>
      <c r="I12" s="910"/>
      <c r="J12" s="910"/>
      <c r="K12" s="910"/>
    </row>
    <row r="13" spans="1:11" ht="15">
      <c r="A13" s="299"/>
      <c r="B13" s="910"/>
      <c r="C13" s="910"/>
      <c r="D13" s="910"/>
      <c r="E13" s="910"/>
      <c r="F13" s="910"/>
      <c r="G13" s="910"/>
      <c r="H13" s="910"/>
      <c r="I13" s="910"/>
      <c r="J13" s="910"/>
      <c r="K13" s="910"/>
    </row>
    <row r="14" spans="1:11" ht="15">
      <c r="A14" s="299"/>
      <c r="B14" s="910"/>
      <c r="C14" s="910"/>
      <c r="D14" s="910"/>
      <c r="E14" s="910"/>
      <c r="F14" s="910"/>
      <c r="G14" s="910"/>
      <c r="H14" s="910"/>
      <c r="I14" s="910"/>
      <c r="J14" s="910"/>
      <c r="K14" s="910"/>
    </row>
    <row r="15" spans="1:11" ht="15">
      <c r="A15" s="299"/>
      <c r="B15" s="910"/>
      <c r="C15" s="910"/>
      <c r="D15" s="910"/>
      <c r="E15" s="910"/>
      <c r="F15" s="910"/>
      <c r="G15" s="910"/>
      <c r="H15" s="910"/>
      <c r="I15" s="910"/>
      <c r="J15" s="910"/>
      <c r="K15" s="910"/>
    </row>
    <row r="16" spans="1:11" ht="15">
      <c r="A16" s="299"/>
      <c r="B16" s="910"/>
      <c r="C16" s="910"/>
      <c r="D16" s="910"/>
      <c r="E16" s="910"/>
      <c r="F16" s="910"/>
      <c r="G16" s="910"/>
      <c r="H16" s="910"/>
      <c r="I16" s="910"/>
      <c r="J16" s="910"/>
      <c r="K16" s="910"/>
    </row>
    <row r="18" spans="1:12">
      <c r="E18" s="138"/>
      <c r="F18" s="138"/>
      <c r="G18" s="138"/>
      <c r="H18" s="138"/>
      <c r="I18" s="272"/>
      <c r="J18" s="138"/>
      <c r="K18" s="138"/>
      <c r="L18" s="138"/>
    </row>
    <row r="19" spans="1:12" ht="12.75" customHeight="1">
      <c r="A19" s="206"/>
      <c r="B19" s="206"/>
      <c r="C19" s="206"/>
      <c r="D19" s="206"/>
      <c r="E19" s="14"/>
      <c r="F19" s="14"/>
      <c r="G19" s="14"/>
      <c r="H19" s="623" t="s">
        <v>1079</v>
      </c>
      <c r="I19" s="623"/>
      <c r="J19" s="623"/>
      <c r="K19" s="623"/>
      <c r="L19" s="623"/>
    </row>
    <row r="20" spans="1:12" ht="12.75" customHeight="1">
      <c r="A20" s="206" t="s">
        <v>12</v>
      </c>
      <c r="B20" s="206"/>
      <c r="C20" s="206"/>
      <c r="D20" s="206"/>
      <c r="E20" s="578"/>
      <c r="F20" s="578"/>
      <c r="G20" s="578"/>
      <c r="H20" s="675" t="s">
        <v>1058</v>
      </c>
      <c r="I20" s="675"/>
      <c r="J20" s="675"/>
      <c r="K20" s="675"/>
      <c r="L20" s="675"/>
    </row>
    <row r="21" spans="1:12" ht="12.75" customHeight="1">
      <c r="A21" s="206"/>
      <c r="B21" s="206"/>
      <c r="C21" s="206"/>
      <c r="D21" s="206"/>
      <c r="E21" s="435"/>
      <c r="F21" s="435"/>
      <c r="G21" s="435"/>
      <c r="H21" s="435"/>
      <c r="I21" s="435"/>
      <c r="J21" s="435"/>
      <c r="K21" s="578"/>
      <c r="L21" s="578"/>
    </row>
    <row r="22" spans="1:12" ht="12.75" customHeight="1">
      <c r="E22" s="624" t="s">
        <v>1081</v>
      </c>
      <c r="F22" s="624"/>
      <c r="G22" s="435"/>
      <c r="H22" s="435"/>
      <c r="I22" s="435"/>
      <c r="J22" s="435"/>
      <c r="K22" s="435"/>
      <c r="L22" s="435"/>
    </row>
    <row r="23" spans="1:12">
      <c r="E23" s="14"/>
      <c r="F23" s="14"/>
      <c r="G23" s="34"/>
      <c r="H23" s="623" t="s">
        <v>1080</v>
      </c>
      <c r="I23" s="623"/>
      <c r="J23" s="623"/>
      <c r="K23" s="623"/>
      <c r="L23" s="623"/>
    </row>
  </sheetData>
  <mergeCells count="16">
    <mergeCell ref="H20:L20"/>
    <mergeCell ref="E22:F22"/>
    <mergeCell ref="H23:L23"/>
    <mergeCell ref="G5:K5"/>
    <mergeCell ref="A1:H1"/>
    <mergeCell ref="A2:H2"/>
    <mergeCell ref="A4:H4"/>
    <mergeCell ref="K6:K7"/>
    <mergeCell ref="I6:I7"/>
    <mergeCell ref="J6:J7"/>
    <mergeCell ref="A6:A7"/>
    <mergeCell ref="B6:B7"/>
    <mergeCell ref="C6:E6"/>
    <mergeCell ref="F6:H6"/>
    <mergeCell ref="B9:K16"/>
    <mergeCell ref="H19:L19"/>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45.xml><?xml version="1.0" encoding="utf-8"?>
<worksheet xmlns="http://schemas.openxmlformats.org/spreadsheetml/2006/main" xmlns:r="http://schemas.openxmlformats.org/officeDocument/2006/relationships">
  <sheetPr>
    <tabColor rgb="FFFF0000"/>
    <pageSetUpPr fitToPage="1"/>
  </sheetPr>
  <dimension ref="A1:L54"/>
  <sheetViews>
    <sheetView topLeftCell="A11" zoomScale="85" zoomScaleNormal="85" zoomScaleSheetLayoutView="100" workbookViewId="0">
      <selection activeCell="L44" sqref="L44"/>
    </sheetView>
  </sheetViews>
  <sheetFormatPr defaultRowHeight="12.75"/>
  <cols>
    <col min="1" max="1" width="7.42578125" customWidth="1"/>
    <col min="2" max="2" width="16.140625"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2" ht="15">
      <c r="A1" s="84"/>
      <c r="B1" s="84"/>
      <c r="C1" s="84"/>
      <c r="D1" s="84"/>
      <c r="E1" s="84"/>
      <c r="F1" s="84"/>
      <c r="G1" s="84"/>
      <c r="H1" s="84"/>
      <c r="K1" s="766" t="s">
        <v>83</v>
      </c>
      <c r="L1" s="766"/>
    </row>
    <row r="2" spans="1:12" ht="15.75">
      <c r="A2" s="914" t="s">
        <v>0</v>
      </c>
      <c r="B2" s="914"/>
      <c r="C2" s="914"/>
      <c r="D2" s="914"/>
      <c r="E2" s="914"/>
      <c r="F2" s="914"/>
      <c r="G2" s="914"/>
      <c r="H2" s="914"/>
      <c r="I2" s="84"/>
      <c r="J2" s="84"/>
      <c r="K2" s="84"/>
      <c r="L2" s="84"/>
    </row>
    <row r="3" spans="1:12" ht="20.25">
      <c r="A3" s="722" t="s">
        <v>734</v>
      </c>
      <c r="B3" s="722"/>
      <c r="C3" s="722"/>
      <c r="D3" s="722"/>
      <c r="E3" s="722"/>
      <c r="F3" s="722"/>
      <c r="G3" s="722"/>
      <c r="H3" s="722"/>
      <c r="I3" s="84"/>
      <c r="J3" s="84"/>
      <c r="K3" s="84"/>
      <c r="L3" s="84"/>
    </row>
    <row r="4" spans="1:12">
      <c r="A4" s="84"/>
      <c r="B4" s="84"/>
      <c r="C4" s="84"/>
      <c r="D4" s="84"/>
      <c r="E4" s="84"/>
      <c r="F4" s="84"/>
      <c r="G4" s="84"/>
      <c r="H4" s="84"/>
      <c r="I4" s="84"/>
      <c r="J4" s="84"/>
      <c r="K4" s="84"/>
      <c r="L4" s="84"/>
    </row>
    <row r="5" spans="1:12" ht="15.75">
      <c r="A5" s="723" t="s">
        <v>852</v>
      </c>
      <c r="B5" s="723"/>
      <c r="C5" s="723"/>
      <c r="D5" s="723"/>
      <c r="E5" s="723"/>
      <c r="F5" s="723"/>
      <c r="G5" s="723"/>
      <c r="H5" s="723"/>
      <c r="I5" s="723"/>
      <c r="J5" s="723"/>
      <c r="K5" s="723"/>
      <c r="L5" s="723"/>
    </row>
    <row r="6" spans="1:12">
      <c r="A6" s="84"/>
      <c r="B6" s="84"/>
      <c r="C6" s="84"/>
      <c r="D6" s="84"/>
      <c r="E6" s="84"/>
      <c r="F6" s="84"/>
      <c r="G6" s="84"/>
      <c r="H6" s="84"/>
      <c r="I6" s="84"/>
      <c r="J6" s="84"/>
      <c r="K6" s="84"/>
      <c r="L6" s="84"/>
    </row>
    <row r="7" spans="1:12">
      <c r="A7" s="666" t="s">
        <v>919</v>
      </c>
      <c r="B7" s="666"/>
      <c r="C7" s="84"/>
      <c r="D7" s="84"/>
      <c r="E7" s="84"/>
      <c r="F7" s="84"/>
      <c r="G7" s="84"/>
      <c r="H7" s="302"/>
      <c r="I7" s="84"/>
      <c r="J7" s="84"/>
      <c r="K7" s="84"/>
      <c r="L7" s="84"/>
    </row>
    <row r="8" spans="1:12" ht="18">
      <c r="A8" s="87"/>
      <c r="B8" s="87"/>
      <c r="C8" s="84"/>
      <c r="D8" s="84"/>
      <c r="E8" s="84"/>
      <c r="F8" s="84"/>
      <c r="G8" s="84"/>
      <c r="H8" s="84"/>
      <c r="I8" s="109"/>
      <c r="J8" s="132"/>
      <c r="K8" s="739" t="s">
        <v>1070</v>
      </c>
      <c r="L8" s="739"/>
    </row>
    <row r="9" spans="1:12" ht="27.75" customHeight="1">
      <c r="A9" s="912" t="s">
        <v>210</v>
      </c>
      <c r="B9" s="912" t="s">
        <v>209</v>
      </c>
      <c r="C9" s="613" t="s">
        <v>481</v>
      </c>
      <c r="D9" s="613" t="s">
        <v>482</v>
      </c>
      <c r="E9" s="671" t="s">
        <v>483</v>
      </c>
      <c r="F9" s="671"/>
      <c r="G9" s="671" t="s">
        <v>439</v>
      </c>
      <c r="H9" s="671"/>
      <c r="I9" s="671" t="s">
        <v>220</v>
      </c>
      <c r="J9" s="671"/>
      <c r="K9" s="915" t="s">
        <v>221</v>
      </c>
      <c r="L9" s="915"/>
    </row>
    <row r="10" spans="1:12" ht="50.25" customHeight="1">
      <c r="A10" s="913"/>
      <c r="B10" s="913"/>
      <c r="C10" s="613"/>
      <c r="D10" s="613"/>
      <c r="E10" s="5" t="s">
        <v>208</v>
      </c>
      <c r="F10" s="5" t="s">
        <v>191</v>
      </c>
      <c r="G10" s="5" t="s">
        <v>208</v>
      </c>
      <c r="H10" s="5" t="s">
        <v>191</v>
      </c>
      <c r="I10" s="5" t="s">
        <v>208</v>
      </c>
      <c r="J10" s="5" t="s">
        <v>191</v>
      </c>
      <c r="K10" s="5" t="s">
        <v>708</v>
      </c>
      <c r="L10" s="5" t="s">
        <v>707</v>
      </c>
    </row>
    <row r="11" spans="1:12" s="14" customFormat="1">
      <c r="A11" s="89">
        <v>1</v>
      </c>
      <c r="B11" s="89">
        <v>2</v>
      </c>
      <c r="C11" s="89">
        <v>3</v>
      </c>
      <c r="D11" s="89">
        <v>4</v>
      </c>
      <c r="E11" s="89">
        <v>5</v>
      </c>
      <c r="F11" s="89">
        <v>6</v>
      </c>
      <c r="G11" s="89">
        <v>7</v>
      </c>
      <c r="H11" s="89">
        <v>8</v>
      </c>
      <c r="I11" s="89">
        <v>9</v>
      </c>
      <c r="J11" s="89">
        <v>10</v>
      </c>
      <c r="K11" s="89">
        <v>11</v>
      </c>
      <c r="L11" s="89">
        <v>12</v>
      </c>
    </row>
    <row r="12" spans="1:12">
      <c r="A12" s="91">
        <v>1</v>
      </c>
      <c r="B12" s="379" t="s">
        <v>887</v>
      </c>
      <c r="C12" s="92">
        <v>664</v>
      </c>
      <c r="D12" s="92">
        <v>99589</v>
      </c>
      <c r="E12" s="92">
        <v>434</v>
      </c>
      <c r="F12" s="92">
        <v>63804</v>
      </c>
      <c r="G12" s="92">
        <v>255</v>
      </c>
      <c r="H12" s="92">
        <v>43873</v>
      </c>
      <c r="I12" s="518">
        <v>664</v>
      </c>
      <c r="J12" s="92">
        <v>99589</v>
      </c>
      <c r="K12" s="92">
        <v>434</v>
      </c>
      <c r="L12" s="92">
        <v>2316</v>
      </c>
    </row>
    <row r="13" spans="1:12">
      <c r="A13" s="91">
        <v>2</v>
      </c>
      <c r="B13" s="379" t="s">
        <v>888</v>
      </c>
      <c r="C13" s="92">
        <v>687</v>
      </c>
      <c r="D13" s="92">
        <v>283546</v>
      </c>
      <c r="E13" s="92">
        <v>276</v>
      </c>
      <c r="F13" s="92">
        <v>101357</v>
      </c>
      <c r="G13" s="92">
        <v>439</v>
      </c>
      <c r="H13" s="92">
        <v>211100</v>
      </c>
      <c r="I13" s="518">
        <v>687</v>
      </c>
      <c r="J13" s="92">
        <v>283546</v>
      </c>
      <c r="K13" s="92">
        <v>276</v>
      </c>
      <c r="L13" s="92">
        <v>5259</v>
      </c>
    </row>
    <row r="14" spans="1:12">
      <c r="A14" s="91">
        <v>3</v>
      </c>
      <c r="B14" s="379" t="s">
        <v>889</v>
      </c>
      <c r="C14" s="92">
        <v>1380</v>
      </c>
      <c r="D14" s="92">
        <v>247347</v>
      </c>
      <c r="E14" s="92">
        <v>582</v>
      </c>
      <c r="F14" s="92">
        <v>91872</v>
      </c>
      <c r="G14" s="92">
        <v>517</v>
      </c>
      <c r="H14" s="92">
        <v>92252</v>
      </c>
      <c r="I14" s="518">
        <v>1380</v>
      </c>
      <c r="J14" s="92">
        <v>247347</v>
      </c>
      <c r="K14" s="92">
        <v>582</v>
      </c>
      <c r="L14" s="92">
        <v>3069</v>
      </c>
    </row>
    <row r="15" spans="1:12">
      <c r="A15" s="91">
        <v>4</v>
      </c>
      <c r="B15" s="379" t="s">
        <v>890</v>
      </c>
      <c r="C15" s="92">
        <v>1709</v>
      </c>
      <c r="D15" s="92">
        <v>273879</v>
      </c>
      <c r="E15" s="92">
        <v>1032</v>
      </c>
      <c r="F15" s="92">
        <v>148346</v>
      </c>
      <c r="G15" s="92">
        <v>624</v>
      </c>
      <c r="H15" s="92">
        <v>134190</v>
      </c>
      <c r="I15" s="518">
        <v>1709</v>
      </c>
      <c r="J15" s="92">
        <v>273879</v>
      </c>
      <c r="K15" s="92">
        <v>1032</v>
      </c>
      <c r="L15" s="92">
        <v>7580</v>
      </c>
    </row>
    <row r="16" spans="1:12">
      <c r="A16" s="91">
        <v>5</v>
      </c>
      <c r="B16" s="379" t="s">
        <v>891</v>
      </c>
      <c r="C16" s="92">
        <v>1388</v>
      </c>
      <c r="D16" s="92">
        <v>179220</v>
      </c>
      <c r="E16" s="92">
        <v>1388</v>
      </c>
      <c r="F16" s="92">
        <v>141635</v>
      </c>
      <c r="G16" s="92">
        <v>550</v>
      </c>
      <c r="H16" s="92">
        <v>110568</v>
      </c>
      <c r="I16" s="518">
        <v>1388</v>
      </c>
      <c r="J16" s="92">
        <v>179220</v>
      </c>
      <c r="K16" s="92">
        <v>1388</v>
      </c>
      <c r="L16" s="92">
        <v>7923</v>
      </c>
    </row>
    <row r="17" spans="1:12">
      <c r="A17" s="91">
        <v>6</v>
      </c>
      <c r="B17" s="379" t="s">
        <v>892</v>
      </c>
      <c r="C17" s="92">
        <v>1646</v>
      </c>
      <c r="D17" s="92">
        <v>252567</v>
      </c>
      <c r="E17" s="92">
        <v>1427</v>
      </c>
      <c r="F17" s="92">
        <v>170101</v>
      </c>
      <c r="G17" s="92">
        <v>494</v>
      </c>
      <c r="H17" s="92">
        <v>137906</v>
      </c>
      <c r="I17" s="518">
        <v>1646</v>
      </c>
      <c r="J17" s="92">
        <v>252567</v>
      </c>
      <c r="K17" s="92">
        <v>1427</v>
      </c>
      <c r="L17" s="92">
        <v>8273</v>
      </c>
    </row>
    <row r="18" spans="1:12">
      <c r="A18" s="91">
        <v>7</v>
      </c>
      <c r="B18" s="379" t="s">
        <v>893</v>
      </c>
      <c r="C18" s="92">
        <v>1480</v>
      </c>
      <c r="D18" s="92">
        <v>201613</v>
      </c>
      <c r="E18" s="92">
        <v>809</v>
      </c>
      <c r="F18" s="92">
        <v>116791</v>
      </c>
      <c r="G18" s="92">
        <v>544</v>
      </c>
      <c r="H18" s="92">
        <v>65279</v>
      </c>
      <c r="I18" s="518">
        <v>1480</v>
      </c>
      <c r="J18" s="92">
        <v>201613</v>
      </c>
      <c r="K18" s="92">
        <v>809</v>
      </c>
      <c r="L18" s="92">
        <v>8891</v>
      </c>
    </row>
    <row r="19" spans="1:12">
      <c r="A19" s="91">
        <v>8</v>
      </c>
      <c r="B19" s="379" t="s">
        <v>894</v>
      </c>
      <c r="C19" s="92">
        <v>1679</v>
      </c>
      <c r="D19" s="92">
        <v>324329</v>
      </c>
      <c r="E19" s="92">
        <v>1187</v>
      </c>
      <c r="F19" s="92">
        <v>240488</v>
      </c>
      <c r="G19" s="92">
        <v>682</v>
      </c>
      <c r="H19" s="92">
        <v>149985</v>
      </c>
      <c r="I19" s="518">
        <v>1679</v>
      </c>
      <c r="J19" s="92">
        <v>324329</v>
      </c>
      <c r="K19" s="92">
        <v>1187</v>
      </c>
      <c r="L19" s="92">
        <v>5721</v>
      </c>
    </row>
    <row r="20" spans="1:12">
      <c r="A20" s="91">
        <v>9</v>
      </c>
      <c r="B20" s="379" t="s">
        <v>895</v>
      </c>
      <c r="C20" s="92">
        <v>804</v>
      </c>
      <c r="D20" s="92">
        <v>155025</v>
      </c>
      <c r="E20" s="92">
        <v>692</v>
      </c>
      <c r="F20" s="92">
        <v>116566</v>
      </c>
      <c r="G20" s="92">
        <v>403</v>
      </c>
      <c r="H20" s="92">
        <v>69954</v>
      </c>
      <c r="I20" s="518">
        <v>804</v>
      </c>
      <c r="J20" s="92">
        <v>155025</v>
      </c>
      <c r="K20" s="92">
        <v>692</v>
      </c>
      <c r="L20" s="92">
        <v>6217</v>
      </c>
    </row>
    <row r="21" spans="1:12">
      <c r="A21" s="91">
        <v>10</v>
      </c>
      <c r="B21" s="379" t="s">
        <v>896</v>
      </c>
      <c r="C21" s="92">
        <v>875</v>
      </c>
      <c r="D21" s="92">
        <v>100504</v>
      </c>
      <c r="E21" s="92">
        <v>609</v>
      </c>
      <c r="F21" s="92">
        <v>74881</v>
      </c>
      <c r="G21" s="92">
        <v>300</v>
      </c>
      <c r="H21" s="92">
        <v>49718</v>
      </c>
      <c r="I21" s="518">
        <v>875</v>
      </c>
      <c r="J21" s="92">
        <v>100504</v>
      </c>
      <c r="K21" s="92">
        <v>609</v>
      </c>
      <c r="L21" s="92">
        <v>5219</v>
      </c>
    </row>
    <row r="22" spans="1:12">
      <c r="A22" s="91">
        <v>11</v>
      </c>
      <c r="B22" s="379" t="s">
        <v>897</v>
      </c>
      <c r="C22" s="92">
        <v>1721</v>
      </c>
      <c r="D22" s="92">
        <v>221367</v>
      </c>
      <c r="E22" s="92">
        <v>1191</v>
      </c>
      <c r="F22" s="92">
        <v>176437</v>
      </c>
      <c r="G22" s="92">
        <v>573</v>
      </c>
      <c r="H22" s="92">
        <v>85516</v>
      </c>
      <c r="I22" s="518">
        <v>1721</v>
      </c>
      <c r="J22" s="92">
        <v>221367</v>
      </c>
      <c r="K22" s="92">
        <v>1191</v>
      </c>
      <c r="L22" s="92">
        <v>5057</v>
      </c>
    </row>
    <row r="23" spans="1:12">
      <c r="A23" s="91">
        <v>12</v>
      </c>
      <c r="B23" s="379" t="s">
        <v>898</v>
      </c>
      <c r="C23" s="92">
        <v>1546</v>
      </c>
      <c r="D23" s="92">
        <v>317542</v>
      </c>
      <c r="E23" s="92">
        <v>1204</v>
      </c>
      <c r="F23" s="92">
        <v>190299</v>
      </c>
      <c r="G23" s="92">
        <v>592</v>
      </c>
      <c r="H23" s="92">
        <v>151614</v>
      </c>
      <c r="I23" s="518">
        <v>1546</v>
      </c>
      <c r="J23" s="92">
        <v>317542</v>
      </c>
      <c r="K23" s="92">
        <v>1204</v>
      </c>
      <c r="L23" s="92">
        <v>8556</v>
      </c>
    </row>
    <row r="24" spans="1:12">
      <c r="A24" s="91">
        <v>13</v>
      </c>
      <c r="B24" s="379" t="s">
        <v>899</v>
      </c>
      <c r="C24" s="92">
        <v>1249</v>
      </c>
      <c r="D24" s="92">
        <v>189294</v>
      </c>
      <c r="E24" s="92">
        <v>1163</v>
      </c>
      <c r="F24" s="92">
        <v>150768</v>
      </c>
      <c r="G24" s="92">
        <v>456</v>
      </c>
      <c r="H24" s="92">
        <v>65474</v>
      </c>
      <c r="I24" s="518">
        <v>1249</v>
      </c>
      <c r="J24" s="92">
        <v>189294</v>
      </c>
      <c r="K24" s="92">
        <v>1163</v>
      </c>
      <c r="L24" s="92">
        <v>4118</v>
      </c>
    </row>
    <row r="25" spans="1:12">
      <c r="A25" s="91">
        <v>14</v>
      </c>
      <c r="B25" s="379" t="s">
        <v>900</v>
      </c>
      <c r="C25" s="92">
        <v>1085</v>
      </c>
      <c r="D25" s="92">
        <v>150127</v>
      </c>
      <c r="E25" s="92">
        <v>693</v>
      </c>
      <c r="F25" s="92">
        <v>103283</v>
      </c>
      <c r="G25" s="92">
        <v>349</v>
      </c>
      <c r="H25" s="92">
        <v>70710</v>
      </c>
      <c r="I25" s="518">
        <v>1085</v>
      </c>
      <c r="J25" s="92">
        <v>150127</v>
      </c>
      <c r="K25" s="92">
        <v>693</v>
      </c>
      <c r="L25" s="92">
        <v>4927</v>
      </c>
    </row>
    <row r="26" spans="1:12">
      <c r="A26" s="91">
        <v>15</v>
      </c>
      <c r="B26" s="379" t="s">
        <v>901</v>
      </c>
      <c r="C26" s="92">
        <v>552</v>
      </c>
      <c r="D26" s="92">
        <v>60429</v>
      </c>
      <c r="E26" s="92">
        <v>517</v>
      </c>
      <c r="F26" s="92">
        <v>43682</v>
      </c>
      <c r="G26" s="92">
        <v>218</v>
      </c>
      <c r="H26" s="92">
        <v>49873</v>
      </c>
      <c r="I26" s="518">
        <v>552</v>
      </c>
      <c r="J26" s="92">
        <v>60429</v>
      </c>
      <c r="K26" s="92">
        <v>517</v>
      </c>
      <c r="L26" s="92">
        <v>1491</v>
      </c>
    </row>
    <row r="27" spans="1:12">
      <c r="A27" s="91">
        <v>16</v>
      </c>
      <c r="B27" s="379" t="s">
        <v>902</v>
      </c>
      <c r="C27" s="92">
        <v>412</v>
      </c>
      <c r="D27" s="92">
        <v>65653</v>
      </c>
      <c r="E27" s="92">
        <v>412</v>
      </c>
      <c r="F27" s="92">
        <v>63668</v>
      </c>
      <c r="G27" s="92">
        <v>167</v>
      </c>
      <c r="H27" s="92">
        <v>33903</v>
      </c>
      <c r="I27" s="518">
        <v>412</v>
      </c>
      <c r="J27" s="92">
        <v>65653</v>
      </c>
      <c r="K27" s="92">
        <v>412</v>
      </c>
      <c r="L27" s="92">
        <v>2145</v>
      </c>
    </row>
    <row r="28" spans="1:12">
      <c r="A28" s="91">
        <v>17</v>
      </c>
      <c r="B28" s="379" t="s">
        <v>903</v>
      </c>
      <c r="C28" s="92">
        <v>1662</v>
      </c>
      <c r="D28" s="92">
        <v>218974</v>
      </c>
      <c r="E28" s="92">
        <v>1081</v>
      </c>
      <c r="F28" s="92">
        <v>150143</v>
      </c>
      <c r="G28" s="92">
        <v>560</v>
      </c>
      <c r="H28" s="92">
        <v>111432</v>
      </c>
      <c r="I28" s="518">
        <v>1662</v>
      </c>
      <c r="J28" s="92">
        <v>218974</v>
      </c>
      <c r="K28" s="92">
        <v>1081</v>
      </c>
      <c r="L28" s="92">
        <v>4533</v>
      </c>
    </row>
    <row r="29" spans="1:12">
      <c r="A29" s="91">
        <v>18</v>
      </c>
      <c r="B29" s="379" t="s">
        <v>904</v>
      </c>
      <c r="C29" s="92">
        <v>1309</v>
      </c>
      <c r="D29" s="92">
        <v>152823</v>
      </c>
      <c r="E29" s="92">
        <v>1288</v>
      </c>
      <c r="F29" s="92">
        <v>119413</v>
      </c>
      <c r="G29" s="92">
        <v>379</v>
      </c>
      <c r="H29" s="92">
        <v>75547</v>
      </c>
      <c r="I29" s="518">
        <v>1309</v>
      </c>
      <c r="J29" s="92">
        <v>152823</v>
      </c>
      <c r="K29" s="92">
        <v>1288</v>
      </c>
      <c r="L29" s="92">
        <v>4410</v>
      </c>
    </row>
    <row r="30" spans="1:12">
      <c r="A30" s="91">
        <v>19</v>
      </c>
      <c r="B30" s="379" t="s">
        <v>905</v>
      </c>
      <c r="C30" s="92">
        <v>1860</v>
      </c>
      <c r="D30" s="92">
        <v>347839</v>
      </c>
      <c r="E30" s="92">
        <v>1052</v>
      </c>
      <c r="F30" s="92">
        <v>199886</v>
      </c>
      <c r="G30" s="92">
        <v>692</v>
      </c>
      <c r="H30" s="92">
        <v>119901</v>
      </c>
      <c r="I30" s="518">
        <v>1860</v>
      </c>
      <c r="J30" s="92">
        <v>347839</v>
      </c>
      <c r="K30" s="92">
        <v>1052</v>
      </c>
      <c r="L30" s="92">
        <v>9825</v>
      </c>
    </row>
    <row r="31" spans="1:12">
      <c r="A31" s="91">
        <v>20</v>
      </c>
      <c r="B31" s="379" t="s">
        <v>906</v>
      </c>
      <c r="C31" s="92">
        <v>1348</v>
      </c>
      <c r="D31" s="92">
        <v>147385</v>
      </c>
      <c r="E31" s="92">
        <v>1348</v>
      </c>
      <c r="F31" s="92">
        <v>138358</v>
      </c>
      <c r="G31" s="92">
        <v>503</v>
      </c>
      <c r="H31" s="92">
        <v>87667</v>
      </c>
      <c r="I31" s="518">
        <v>1348</v>
      </c>
      <c r="J31" s="92">
        <v>147385</v>
      </c>
      <c r="K31" s="92">
        <v>1348</v>
      </c>
      <c r="L31" s="92">
        <v>5672</v>
      </c>
    </row>
    <row r="32" spans="1:12">
      <c r="A32" s="91">
        <v>21</v>
      </c>
      <c r="B32" s="379" t="s">
        <v>907</v>
      </c>
      <c r="C32" s="92">
        <v>1673</v>
      </c>
      <c r="D32" s="92">
        <v>258795</v>
      </c>
      <c r="E32" s="92">
        <v>974</v>
      </c>
      <c r="F32" s="92">
        <v>147648</v>
      </c>
      <c r="G32" s="92">
        <v>555</v>
      </c>
      <c r="H32" s="92">
        <v>143163</v>
      </c>
      <c r="I32" s="518">
        <v>1673</v>
      </c>
      <c r="J32" s="92">
        <v>258795</v>
      </c>
      <c r="K32" s="92">
        <v>974</v>
      </c>
      <c r="L32" s="92">
        <v>5776</v>
      </c>
    </row>
    <row r="33" spans="1:12">
      <c r="A33" s="91">
        <v>22</v>
      </c>
      <c r="B33" s="379" t="s">
        <v>908</v>
      </c>
      <c r="C33" s="92">
        <v>767</v>
      </c>
      <c r="D33" s="92">
        <v>151897</v>
      </c>
      <c r="E33" s="92">
        <v>535</v>
      </c>
      <c r="F33" s="92">
        <v>97906</v>
      </c>
      <c r="G33" s="92">
        <v>310</v>
      </c>
      <c r="H33" s="92">
        <v>69946</v>
      </c>
      <c r="I33" s="518">
        <v>767</v>
      </c>
      <c r="J33" s="92">
        <v>151897</v>
      </c>
      <c r="K33" s="92">
        <v>535</v>
      </c>
      <c r="L33" s="92">
        <v>4911</v>
      </c>
    </row>
    <row r="34" spans="1:12">
      <c r="A34" s="91">
        <v>23</v>
      </c>
      <c r="B34" s="379" t="s">
        <v>909</v>
      </c>
      <c r="C34" s="92">
        <v>1651</v>
      </c>
      <c r="D34" s="92">
        <v>308135</v>
      </c>
      <c r="E34" s="92">
        <v>699</v>
      </c>
      <c r="F34" s="92">
        <v>171293</v>
      </c>
      <c r="G34" s="92">
        <v>615</v>
      </c>
      <c r="H34" s="92">
        <v>84947</v>
      </c>
      <c r="I34" s="518">
        <v>1651</v>
      </c>
      <c r="J34" s="92">
        <v>308135</v>
      </c>
      <c r="K34" s="92">
        <v>699</v>
      </c>
      <c r="L34" s="92">
        <v>3689</v>
      </c>
    </row>
    <row r="35" spans="1:12">
      <c r="A35" s="91">
        <v>24</v>
      </c>
      <c r="B35" s="379" t="s">
        <v>910</v>
      </c>
      <c r="C35" s="92">
        <v>1651</v>
      </c>
      <c r="D35" s="92">
        <v>265138</v>
      </c>
      <c r="E35" s="92">
        <v>1398</v>
      </c>
      <c r="F35" s="92">
        <v>265207</v>
      </c>
      <c r="G35" s="92">
        <v>584</v>
      </c>
      <c r="H35" s="92">
        <v>109888</v>
      </c>
      <c r="I35" s="518">
        <v>1651</v>
      </c>
      <c r="J35" s="92">
        <v>265138</v>
      </c>
      <c r="K35" s="92">
        <v>1398</v>
      </c>
      <c r="L35" s="92">
        <v>4584</v>
      </c>
    </row>
    <row r="36" spans="1:12">
      <c r="A36" s="91">
        <v>25</v>
      </c>
      <c r="B36" s="379" t="s">
        <v>911</v>
      </c>
      <c r="C36" s="92">
        <v>1064</v>
      </c>
      <c r="D36" s="92">
        <v>143321</v>
      </c>
      <c r="E36" s="92">
        <v>1064</v>
      </c>
      <c r="F36" s="92">
        <v>97232</v>
      </c>
      <c r="G36" s="92">
        <v>404</v>
      </c>
      <c r="H36" s="92">
        <v>75021</v>
      </c>
      <c r="I36" s="518">
        <v>1064</v>
      </c>
      <c r="J36" s="92">
        <v>143321</v>
      </c>
      <c r="K36" s="92">
        <v>1064</v>
      </c>
      <c r="L36" s="92">
        <v>4147</v>
      </c>
    </row>
    <row r="37" spans="1:12">
      <c r="A37" s="91">
        <v>26</v>
      </c>
      <c r="B37" s="379" t="s">
        <v>912</v>
      </c>
      <c r="C37" s="92">
        <v>2210</v>
      </c>
      <c r="D37" s="92">
        <v>393912</v>
      </c>
      <c r="E37" s="92">
        <v>1556</v>
      </c>
      <c r="F37" s="92">
        <v>244756</v>
      </c>
      <c r="G37" s="92">
        <v>719</v>
      </c>
      <c r="H37" s="92">
        <v>185120</v>
      </c>
      <c r="I37" s="518">
        <v>2210</v>
      </c>
      <c r="J37" s="92">
        <v>393912</v>
      </c>
      <c r="K37" s="92">
        <v>1556</v>
      </c>
      <c r="L37" s="92">
        <v>11381</v>
      </c>
    </row>
    <row r="38" spans="1:12">
      <c r="A38" s="91">
        <v>27</v>
      </c>
      <c r="B38" s="379" t="s">
        <v>913</v>
      </c>
      <c r="C38" s="92">
        <v>1304</v>
      </c>
      <c r="D38" s="92">
        <v>195365</v>
      </c>
      <c r="E38" s="92">
        <v>1196</v>
      </c>
      <c r="F38" s="92">
        <v>140315</v>
      </c>
      <c r="G38" s="92">
        <v>413</v>
      </c>
      <c r="H38" s="92">
        <v>106740</v>
      </c>
      <c r="I38" s="518">
        <v>1304</v>
      </c>
      <c r="J38" s="92">
        <v>195365</v>
      </c>
      <c r="K38" s="92">
        <v>1196</v>
      </c>
      <c r="L38" s="92">
        <v>6689</v>
      </c>
    </row>
    <row r="39" spans="1:12">
      <c r="A39" s="91">
        <v>28</v>
      </c>
      <c r="B39" s="379" t="s">
        <v>914</v>
      </c>
      <c r="C39" s="92">
        <v>2165</v>
      </c>
      <c r="D39" s="92">
        <v>297581</v>
      </c>
      <c r="E39" s="92">
        <v>1788</v>
      </c>
      <c r="F39" s="92">
        <v>247336</v>
      </c>
      <c r="G39" s="92">
        <v>732</v>
      </c>
      <c r="H39" s="92">
        <v>150914</v>
      </c>
      <c r="I39" s="518">
        <v>2165</v>
      </c>
      <c r="J39" s="92">
        <v>297581</v>
      </c>
      <c r="K39" s="92">
        <v>1788</v>
      </c>
      <c r="L39" s="92">
        <v>8167</v>
      </c>
    </row>
    <row r="40" spans="1:12">
      <c r="A40" s="91">
        <v>29</v>
      </c>
      <c r="B40" s="379" t="s">
        <v>915</v>
      </c>
      <c r="C40" s="92">
        <v>1570</v>
      </c>
      <c r="D40" s="92">
        <v>218060</v>
      </c>
      <c r="E40" s="92">
        <v>1002</v>
      </c>
      <c r="F40" s="92">
        <v>155857</v>
      </c>
      <c r="G40" s="92">
        <v>512</v>
      </c>
      <c r="H40" s="92">
        <v>91303</v>
      </c>
      <c r="I40" s="518">
        <v>1570</v>
      </c>
      <c r="J40" s="92">
        <v>218060</v>
      </c>
      <c r="K40" s="92">
        <v>1002</v>
      </c>
      <c r="L40" s="92">
        <v>5939</v>
      </c>
    </row>
    <row r="41" spans="1:12">
      <c r="A41" s="91">
        <v>30</v>
      </c>
      <c r="B41" s="379" t="s">
        <v>916</v>
      </c>
      <c r="C41" s="92">
        <v>2560</v>
      </c>
      <c r="D41" s="92">
        <v>432399</v>
      </c>
      <c r="E41" s="92">
        <v>2102</v>
      </c>
      <c r="F41" s="92">
        <v>309923</v>
      </c>
      <c r="G41" s="92">
        <v>924</v>
      </c>
      <c r="H41" s="92">
        <v>253406</v>
      </c>
      <c r="I41" s="518">
        <v>2560</v>
      </c>
      <c r="J41" s="92">
        <v>432399</v>
      </c>
      <c r="K41" s="92">
        <v>2102</v>
      </c>
      <c r="L41" s="92">
        <v>7860</v>
      </c>
    </row>
    <row r="42" spans="1:12">
      <c r="A42" s="91">
        <v>31</v>
      </c>
      <c r="B42" s="379" t="s">
        <v>917</v>
      </c>
      <c r="C42" s="92">
        <v>2465</v>
      </c>
      <c r="D42" s="92">
        <v>416839</v>
      </c>
      <c r="E42" s="92">
        <v>2112</v>
      </c>
      <c r="F42" s="92">
        <v>334080</v>
      </c>
      <c r="G42" s="92">
        <v>884</v>
      </c>
      <c r="H42" s="92">
        <v>223795</v>
      </c>
      <c r="I42" s="518">
        <v>2465</v>
      </c>
      <c r="J42" s="92">
        <v>416839</v>
      </c>
      <c r="K42" s="92">
        <v>2112</v>
      </c>
      <c r="L42" s="92">
        <v>7415</v>
      </c>
    </row>
    <row r="43" spans="1:12">
      <c r="A43" s="91">
        <v>32</v>
      </c>
      <c r="B43" s="379" t="s">
        <v>918</v>
      </c>
      <c r="C43" s="92">
        <v>1478</v>
      </c>
      <c r="D43" s="92">
        <v>269966</v>
      </c>
      <c r="E43" s="92">
        <v>1478</v>
      </c>
      <c r="F43" s="92">
        <v>169249</v>
      </c>
      <c r="G43" s="92">
        <v>495</v>
      </c>
      <c r="H43" s="92">
        <v>77801</v>
      </c>
      <c r="I43" s="518">
        <v>1478</v>
      </c>
      <c r="J43" s="92">
        <v>269966</v>
      </c>
      <c r="K43" s="92">
        <v>1478</v>
      </c>
      <c r="L43" s="92">
        <v>8878</v>
      </c>
    </row>
    <row r="44" spans="1:12">
      <c r="A44" s="88"/>
      <c r="B44" s="380" t="s">
        <v>86</v>
      </c>
      <c r="C44" s="92">
        <f>SUM(C12:C43)</f>
        <v>45614</v>
      </c>
      <c r="D44" s="92">
        <f>SUM(D12:D43)</f>
        <v>7340460</v>
      </c>
      <c r="E44" s="92">
        <f t="shared" ref="E44:L44" si="0">SUM(E12:E43)</f>
        <v>34289</v>
      </c>
      <c r="F44" s="92">
        <f>SUM(F12:F43)</f>
        <v>4982580</v>
      </c>
      <c r="G44" s="92">
        <f>SUM(G12:G43)</f>
        <v>16444</v>
      </c>
      <c r="H44" s="92">
        <f>SUM(H12:H43)</f>
        <v>3488506</v>
      </c>
      <c r="I44" s="518">
        <f>SUM(I12:I43)</f>
        <v>45614</v>
      </c>
      <c r="J44" s="92">
        <f t="shared" si="0"/>
        <v>7340460</v>
      </c>
      <c r="K44" s="92">
        <f t="shared" si="0"/>
        <v>34289</v>
      </c>
      <c r="L44" s="92">
        <f t="shared" si="0"/>
        <v>190638</v>
      </c>
    </row>
    <row r="45" spans="1:12">
      <c r="A45" s="878" t="s">
        <v>1061</v>
      </c>
      <c r="B45" s="878"/>
      <c r="C45" s="878"/>
      <c r="D45" s="878"/>
      <c r="E45" s="878"/>
      <c r="F45" s="878"/>
      <c r="G45" s="878"/>
      <c r="H45" s="878"/>
      <c r="I45" s="878"/>
      <c r="J45" s="878"/>
      <c r="K45" s="878"/>
      <c r="L45" s="878"/>
    </row>
    <row r="46" spans="1:12">
      <c r="A46" s="84"/>
      <c r="B46" s="84"/>
      <c r="C46" s="84"/>
      <c r="D46" s="84"/>
      <c r="E46" s="84"/>
      <c r="F46" s="84"/>
      <c r="G46" s="84"/>
      <c r="H46" s="84"/>
      <c r="I46" s="84"/>
      <c r="J46" s="84"/>
      <c r="K46" s="84"/>
      <c r="L46" s="84"/>
    </row>
    <row r="47" spans="1:12">
      <c r="A47" s="84"/>
      <c r="B47" s="84"/>
      <c r="C47" s="84"/>
      <c r="D47" s="84"/>
      <c r="E47" s="138"/>
      <c r="F47" s="138"/>
      <c r="G47" s="138"/>
      <c r="H47" s="138"/>
      <c r="I47" s="272"/>
      <c r="J47" s="138"/>
      <c r="K47" s="138"/>
      <c r="L47" s="138"/>
    </row>
    <row r="48" spans="1:12">
      <c r="E48" s="14"/>
      <c r="F48" s="14"/>
      <c r="G48" s="14"/>
      <c r="H48" s="623" t="s">
        <v>1079</v>
      </c>
      <c r="I48" s="623"/>
      <c r="J48" s="623"/>
      <c r="K48" s="623"/>
      <c r="L48" s="623"/>
    </row>
    <row r="49" spans="1:12" ht="15">
      <c r="A49" s="594"/>
      <c r="B49" s="594"/>
      <c r="C49" s="594"/>
      <c r="D49" s="594"/>
      <c r="E49" s="578"/>
      <c r="F49" s="578"/>
      <c r="G49" s="578"/>
      <c r="H49" s="675" t="s">
        <v>1058</v>
      </c>
      <c r="I49" s="675"/>
      <c r="J49" s="675"/>
      <c r="K49" s="675"/>
      <c r="L49" s="675"/>
    </row>
    <row r="50" spans="1:12" ht="15" customHeight="1">
      <c r="A50" s="84"/>
      <c r="B50" s="84"/>
      <c r="C50" s="84"/>
      <c r="D50" s="84"/>
      <c r="E50" s="435"/>
      <c r="F50" s="435"/>
      <c r="G50" s="435"/>
      <c r="H50" s="435"/>
      <c r="I50" s="435"/>
      <c r="J50" s="435"/>
      <c r="K50" s="578"/>
      <c r="L50" s="578"/>
    </row>
    <row r="51" spans="1:12" ht="15.75">
      <c r="A51" s="96" t="s">
        <v>12</v>
      </c>
      <c r="B51" s="96"/>
      <c r="C51" s="96"/>
      <c r="D51" s="96"/>
      <c r="E51" s="624" t="s">
        <v>1081</v>
      </c>
      <c r="F51" s="624"/>
      <c r="G51" s="435"/>
      <c r="H51" s="435"/>
      <c r="I51" s="435"/>
      <c r="J51" s="435"/>
      <c r="K51" s="435"/>
      <c r="L51" s="435"/>
    </row>
    <row r="52" spans="1:12" ht="15.75" customHeight="1">
      <c r="A52" s="135"/>
      <c r="B52" s="135"/>
      <c r="C52" s="135"/>
      <c r="D52" s="135"/>
      <c r="E52" s="14"/>
      <c r="F52" s="14"/>
      <c r="G52" s="34"/>
      <c r="H52" s="623" t="s">
        <v>1080</v>
      </c>
      <c r="I52" s="623"/>
      <c r="J52" s="623"/>
      <c r="K52" s="623"/>
      <c r="L52" s="623"/>
    </row>
    <row r="53" spans="1:12" ht="15.6" customHeight="1">
      <c r="A53" s="911"/>
      <c r="B53" s="911"/>
      <c r="C53" s="911"/>
      <c r="D53" s="911"/>
      <c r="E53" s="911"/>
      <c r="F53" s="911"/>
      <c r="G53" s="911"/>
      <c r="H53" s="911"/>
      <c r="I53" s="911"/>
      <c r="J53" s="911"/>
      <c r="K53" s="84"/>
      <c r="L53" s="84"/>
    </row>
    <row r="54" spans="1:12">
      <c r="A54" s="84"/>
      <c r="B54" s="84"/>
      <c r="C54" s="84"/>
      <c r="D54" s="84"/>
      <c r="E54" s="84"/>
      <c r="F54" s="84"/>
      <c r="I54" s="34"/>
      <c r="J54" s="34"/>
      <c r="K54" s="34"/>
      <c r="L54" s="34"/>
    </row>
  </sheetData>
  <mergeCells count="20">
    <mergeCell ref="K1:L1"/>
    <mergeCell ref="G9:H9"/>
    <mergeCell ref="D9:D10"/>
    <mergeCell ref="E9:F9"/>
    <mergeCell ref="I9:J9"/>
    <mergeCell ref="K9:L9"/>
    <mergeCell ref="K8:L8"/>
    <mergeCell ref="A53:J53"/>
    <mergeCell ref="B9:B10"/>
    <mergeCell ref="A9:A10"/>
    <mergeCell ref="C9:C10"/>
    <mergeCell ref="A2:H2"/>
    <mergeCell ref="A3:H3"/>
    <mergeCell ref="A7:B7"/>
    <mergeCell ref="A5:L5"/>
    <mergeCell ref="H48:L48"/>
    <mergeCell ref="H49:L49"/>
    <mergeCell ref="E51:F51"/>
    <mergeCell ref="H52:L52"/>
    <mergeCell ref="A45:L45"/>
  </mergeCells>
  <printOptions horizontalCentered="1"/>
  <pageMargins left="0.70866141732283472" right="0.70866141732283472" top="0.23622047244094491" bottom="0" header="0.31496062992125984" footer="0.31496062992125984"/>
  <pageSetup paperSize="9" scale="75"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sheetPr>
    <pageSetUpPr fitToPage="1"/>
  </sheetPr>
  <dimension ref="A1:I51"/>
  <sheetViews>
    <sheetView view="pageBreakPreview" topLeftCell="A28" zoomScaleSheetLayoutView="100" workbookViewId="0">
      <selection activeCell="B46" sqref="B46:I51"/>
    </sheetView>
  </sheetViews>
  <sheetFormatPr defaultColWidth="8.85546875" defaultRowHeight="12.75"/>
  <cols>
    <col min="1" max="1" width="6.7109375" style="84" customWidth="1"/>
    <col min="2" max="2" width="19.140625" style="84" customWidth="1"/>
    <col min="3" max="3" width="20.5703125" style="84" customWidth="1"/>
    <col min="4" max="4" width="22.28515625" style="84" customWidth="1"/>
    <col min="5" max="5" width="25.42578125" style="84" customWidth="1"/>
    <col min="6" max="6" width="27.42578125" style="84" customWidth="1"/>
    <col min="7" max="16384" width="8.85546875" style="84"/>
  </cols>
  <sheetData>
    <row r="1" spans="1:7" ht="12.75" customHeight="1">
      <c r="D1" s="286"/>
      <c r="E1" s="286"/>
      <c r="F1" s="287" t="s">
        <v>95</v>
      </c>
    </row>
    <row r="2" spans="1:7" ht="15" customHeight="1">
      <c r="B2" s="914" t="s">
        <v>0</v>
      </c>
      <c r="C2" s="914"/>
      <c r="D2" s="914"/>
      <c r="E2" s="914"/>
      <c r="F2" s="914"/>
    </row>
    <row r="3" spans="1:7" ht="20.25">
      <c r="B3" s="722" t="s">
        <v>734</v>
      </c>
      <c r="C3" s="722"/>
      <c r="D3" s="722"/>
      <c r="E3" s="722"/>
      <c r="F3" s="722"/>
    </row>
    <row r="4" spans="1:7" ht="11.25" customHeight="1"/>
    <row r="5" spans="1:7">
      <c r="A5" s="916" t="s">
        <v>436</v>
      </c>
      <c r="B5" s="916"/>
      <c r="C5" s="916"/>
      <c r="D5" s="916"/>
      <c r="E5" s="916"/>
      <c r="F5" s="916"/>
    </row>
    <row r="6" spans="1:7" ht="8.4499999999999993" customHeight="1">
      <c r="A6" s="86"/>
      <c r="B6" s="86"/>
      <c r="C6" s="86"/>
      <c r="D6" s="86"/>
      <c r="E6" s="86"/>
      <c r="F6" s="86"/>
    </row>
    <row r="7" spans="1:7" ht="18" customHeight="1">
      <c r="A7" s="666" t="s">
        <v>921</v>
      </c>
      <c r="B7" s="666"/>
    </row>
    <row r="8" spans="1:7" ht="18" hidden="1" customHeight="1">
      <c r="A8" s="87" t="s">
        <v>1</v>
      </c>
    </row>
    <row r="9" spans="1:7" ht="16.5" customHeight="1">
      <c r="A9" s="912" t="s">
        <v>2</v>
      </c>
      <c r="B9" s="912" t="s">
        <v>3</v>
      </c>
      <c r="C9" s="917" t="s">
        <v>432</v>
      </c>
      <c r="D9" s="918"/>
      <c r="E9" s="919" t="s">
        <v>435</v>
      </c>
      <c r="F9" s="919"/>
    </row>
    <row r="10" spans="1:7" s="97" customFormat="1" ht="25.5">
      <c r="A10" s="912"/>
      <c r="B10" s="912"/>
      <c r="C10" s="89" t="s">
        <v>433</v>
      </c>
      <c r="D10" s="89" t="s">
        <v>434</v>
      </c>
      <c r="E10" s="89" t="s">
        <v>433</v>
      </c>
      <c r="F10" s="89" t="s">
        <v>434</v>
      </c>
      <c r="G10" s="118"/>
    </row>
    <row r="11" spans="1:7" s="163" customFormat="1">
      <c r="A11" s="334">
        <v>1</v>
      </c>
      <c r="B11" s="334">
        <v>2</v>
      </c>
      <c r="C11" s="334">
        <v>3</v>
      </c>
      <c r="D11" s="334">
        <v>4</v>
      </c>
      <c r="E11" s="334">
        <v>5</v>
      </c>
      <c r="F11" s="334">
        <v>6</v>
      </c>
    </row>
    <row r="12" spans="1:7">
      <c r="A12" s="91">
        <v>1</v>
      </c>
      <c r="B12" s="379" t="s">
        <v>887</v>
      </c>
      <c r="C12" s="92">
        <v>414</v>
      </c>
      <c r="D12" s="92">
        <v>414</v>
      </c>
      <c r="E12" s="92">
        <v>122</v>
      </c>
      <c r="F12" s="92">
        <v>122</v>
      </c>
    </row>
    <row r="13" spans="1:7">
      <c r="A13" s="91">
        <v>2</v>
      </c>
      <c r="B13" s="379" t="s">
        <v>888</v>
      </c>
      <c r="C13" s="92">
        <v>241</v>
      </c>
      <c r="D13" s="92">
        <v>241</v>
      </c>
      <c r="E13" s="92">
        <v>158</v>
      </c>
      <c r="F13" s="92">
        <v>158</v>
      </c>
    </row>
    <row r="14" spans="1:7">
      <c r="A14" s="91">
        <v>3</v>
      </c>
      <c r="B14" s="379" t="s">
        <v>889</v>
      </c>
      <c r="C14" s="92">
        <v>870</v>
      </c>
      <c r="D14" s="92">
        <v>870</v>
      </c>
      <c r="E14" s="92">
        <v>258</v>
      </c>
      <c r="F14" s="92">
        <v>258</v>
      </c>
    </row>
    <row r="15" spans="1:7">
      <c r="A15" s="91">
        <v>4</v>
      </c>
      <c r="B15" s="379" t="s">
        <v>890</v>
      </c>
      <c r="C15" s="92">
        <v>1089</v>
      </c>
      <c r="D15" s="92">
        <v>1089</v>
      </c>
      <c r="E15" s="92">
        <v>331</v>
      </c>
      <c r="F15" s="92">
        <v>331</v>
      </c>
    </row>
    <row r="16" spans="1:7">
      <c r="A16" s="91">
        <v>5</v>
      </c>
      <c r="B16" s="379" t="s">
        <v>891</v>
      </c>
      <c r="C16" s="92">
        <v>836</v>
      </c>
      <c r="D16" s="92">
        <v>836</v>
      </c>
      <c r="E16" s="92">
        <v>325</v>
      </c>
      <c r="F16" s="92">
        <v>325</v>
      </c>
    </row>
    <row r="17" spans="1:6">
      <c r="A17" s="91">
        <v>6</v>
      </c>
      <c r="B17" s="379" t="s">
        <v>892</v>
      </c>
      <c r="C17" s="92">
        <v>1153</v>
      </c>
      <c r="D17" s="92">
        <v>1153</v>
      </c>
      <c r="E17" s="92">
        <v>248</v>
      </c>
      <c r="F17" s="92">
        <v>248</v>
      </c>
    </row>
    <row r="18" spans="1:6">
      <c r="A18" s="91">
        <v>7</v>
      </c>
      <c r="B18" s="379" t="s">
        <v>893</v>
      </c>
      <c r="C18" s="92">
        <v>886</v>
      </c>
      <c r="D18" s="92">
        <v>886</v>
      </c>
      <c r="E18" s="92">
        <v>298</v>
      </c>
      <c r="F18" s="92">
        <v>298</v>
      </c>
    </row>
    <row r="19" spans="1:6">
      <c r="A19" s="91">
        <v>8</v>
      </c>
      <c r="B19" s="379" t="s">
        <v>894</v>
      </c>
      <c r="C19" s="92">
        <v>1004</v>
      </c>
      <c r="D19" s="92">
        <v>1004</v>
      </c>
      <c r="E19" s="92">
        <v>357</v>
      </c>
      <c r="F19" s="92">
        <v>357</v>
      </c>
    </row>
    <row r="20" spans="1:6">
      <c r="A20" s="91">
        <v>9</v>
      </c>
      <c r="B20" s="379" t="s">
        <v>895</v>
      </c>
      <c r="C20" s="92">
        <v>400</v>
      </c>
      <c r="D20" s="92">
        <v>400</v>
      </c>
      <c r="E20" s="92">
        <v>137</v>
      </c>
      <c r="F20" s="92">
        <v>137</v>
      </c>
    </row>
    <row r="21" spans="1:6">
      <c r="A21" s="91">
        <v>10</v>
      </c>
      <c r="B21" s="379" t="s">
        <v>896</v>
      </c>
      <c r="C21" s="92">
        <v>581</v>
      </c>
      <c r="D21" s="92">
        <v>581</v>
      </c>
      <c r="E21" s="92">
        <v>172</v>
      </c>
      <c r="F21" s="92">
        <v>172</v>
      </c>
    </row>
    <row r="22" spans="1:6">
      <c r="A22" s="91">
        <v>11</v>
      </c>
      <c r="B22" s="379" t="s">
        <v>897</v>
      </c>
      <c r="C22" s="92">
        <v>1159</v>
      </c>
      <c r="D22" s="92">
        <v>1159</v>
      </c>
      <c r="E22" s="92">
        <v>299</v>
      </c>
      <c r="F22" s="92">
        <v>299</v>
      </c>
    </row>
    <row r="23" spans="1:6">
      <c r="A23" s="91">
        <v>12</v>
      </c>
      <c r="B23" s="379" t="s">
        <v>898</v>
      </c>
      <c r="C23" s="92">
        <v>961</v>
      </c>
      <c r="D23" s="92">
        <v>961</v>
      </c>
      <c r="E23" s="92">
        <v>291</v>
      </c>
      <c r="F23" s="92">
        <v>291</v>
      </c>
    </row>
    <row r="24" spans="1:6">
      <c r="A24" s="91">
        <v>13</v>
      </c>
      <c r="B24" s="379" t="s">
        <v>899</v>
      </c>
      <c r="C24" s="92">
        <v>800</v>
      </c>
      <c r="D24" s="92">
        <v>800</v>
      </c>
      <c r="E24" s="92">
        <v>238</v>
      </c>
      <c r="F24" s="92">
        <v>238</v>
      </c>
    </row>
    <row r="25" spans="1:6">
      <c r="A25" s="91">
        <v>14</v>
      </c>
      <c r="B25" s="379" t="s">
        <v>900</v>
      </c>
      <c r="C25" s="92">
        <v>744</v>
      </c>
      <c r="D25" s="92">
        <v>744</v>
      </c>
      <c r="E25" s="92">
        <v>175</v>
      </c>
      <c r="F25" s="92">
        <v>175</v>
      </c>
    </row>
    <row r="26" spans="1:6">
      <c r="A26" s="91">
        <v>15</v>
      </c>
      <c r="B26" s="379" t="s">
        <v>901</v>
      </c>
      <c r="C26" s="92">
        <v>322</v>
      </c>
      <c r="D26" s="92">
        <v>322</v>
      </c>
      <c r="E26" s="92">
        <v>91</v>
      </c>
      <c r="F26" s="92">
        <v>91</v>
      </c>
    </row>
    <row r="27" spans="1:6">
      <c r="A27" s="91">
        <v>16</v>
      </c>
      <c r="B27" s="379" t="s">
        <v>902</v>
      </c>
      <c r="C27" s="92">
        <v>247</v>
      </c>
      <c r="D27" s="92">
        <v>247</v>
      </c>
      <c r="E27" s="92">
        <v>72</v>
      </c>
      <c r="F27" s="92">
        <v>72</v>
      </c>
    </row>
    <row r="28" spans="1:6">
      <c r="A28" s="91">
        <v>17</v>
      </c>
      <c r="B28" s="379" t="s">
        <v>903</v>
      </c>
      <c r="C28" s="92">
        <v>1116</v>
      </c>
      <c r="D28" s="92">
        <v>1116</v>
      </c>
      <c r="E28" s="92">
        <v>313</v>
      </c>
      <c r="F28" s="92">
        <v>313</v>
      </c>
    </row>
    <row r="29" spans="1:6">
      <c r="A29" s="91">
        <v>18</v>
      </c>
      <c r="B29" s="379" t="s">
        <v>904</v>
      </c>
      <c r="C29" s="92">
        <v>935</v>
      </c>
      <c r="D29" s="92">
        <v>935</v>
      </c>
      <c r="E29" s="92">
        <v>193</v>
      </c>
      <c r="F29" s="92">
        <v>193</v>
      </c>
    </row>
    <row r="30" spans="1:6">
      <c r="A30" s="91">
        <v>19</v>
      </c>
      <c r="B30" s="379" t="s">
        <v>905</v>
      </c>
      <c r="C30" s="92">
        <v>1179</v>
      </c>
      <c r="D30" s="92">
        <v>1179</v>
      </c>
      <c r="E30" s="92">
        <v>371</v>
      </c>
      <c r="F30" s="92">
        <v>371</v>
      </c>
    </row>
    <row r="31" spans="1:6">
      <c r="A31" s="91">
        <v>20</v>
      </c>
      <c r="B31" s="379" t="s">
        <v>906</v>
      </c>
      <c r="C31" s="92">
        <v>847</v>
      </c>
      <c r="D31" s="92">
        <v>847</v>
      </c>
      <c r="E31" s="92">
        <v>305</v>
      </c>
      <c r="F31" s="92">
        <v>305</v>
      </c>
    </row>
    <row r="32" spans="1:6">
      <c r="A32" s="91">
        <v>21</v>
      </c>
      <c r="B32" s="379" t="s">
        <v>907</v>
      </c>
      <c r="C32" s="92">
        <v>1119</v>
      </c>
      <c r="D32" s="92">
        <v>1119</v>
      </c>
      <c r="E32" s="92">
        <v>267</v>
      </c>
      <c r="F32" s="92">
        <v>267</v>
      </c>
    </row>
    <row r="33" spans="1:9">
      <c r="A33" s="91">
        <v>22</v>
      </c>
      <c r="B33" s="379" t="s">
        <v>908</v>
      </c>
      <c r="C33" s="92">
        <v>456</v>
      </c>
      <c r="D33" s="92">
        <v>456</v>
      </c>
      <c r="E33" s="92">
        <v>166</v>
      </c>
      <c r="F33" s="92">
        <v>166</v>
      </c>
    </row>
    <row r="34" spans="1:9">
      <c r="A34" s="91">
        <v>23</v>
      </c>
      <c r="B34" s="379" t="s">
        <v>909</v>
      </c>
      <c r="C34" s="92">
        <v>1044</v>
      </c>
      <c r="D34" s="92">
        <v>1044</v>
      </c>
      <c r="E34" s="92">
        <v>293</v>
      </c>
      <c r="F34" s="92">
        <v>293</v>
      </c>
    </row>
    <row r="35" spans="1:9">
      <c r="A35" s="91">
        <v>24</v>
      </c>
      <c r="B35" s="379" t="s">
        <v>910</v>
      </c>
      <c r="C35" s="92">
        <v>1077</v>
      </c>
      <c r="D35" s="92">
        <v>1077</v>
      </c>
      <c r="E35" s="92">
        <v>286</v>
      </c>
      <c r="F35" s="92">
        <v>286</v>
      </c>
    </row>
    <row r="36" spans="1:9">
      <c r="A36" s="91">
        <v>25</v>
      </c>
      <c r="B36" s="379" t="s">
        <v>911</v>
      </c>
      <c r="C36" s="92">
        <v>666</v>
      </c>
      <c r="D36" s="92">
        <v>666</v>
      </c>
      <c r="E36" s="92">
        <v>235</v>
      </c>
      <c r="F36" s="92">
        <v>235</v>
      </c>
    </row>
    <row r="37" spans="1:9">
      <c r="A37" s="91">
        <v>26</v>
      </c>
      <c r="B37" s="379" t="s">
        <v>912</v>
      </c>
      <c r="C37" s="92">
        <v>1501</v>
      </c>
      <c r="D37" s="92">
        <v>1501</v>
      </c>
      <c r="E37" s="92">
        <v>389</v>
      </c>
      <c r="F37" s="92">
        <v>389</v>
      </c>
    </row>
    <row r="38" spans="1:9">
      <c r="A38" s="91">
        <v>27</v>
      </c>
      <c r="B38" s="379" t="s">
        <v>913</v>
      </c>
      <c r="C38" s="92">
        <v>962</v>
      </c>
      <c r="D38" s="92">
        <v>962</v>
      </c>
      <c r="E38" s="92">
        <v>265</v>
      </c>
      <c r="F38" s="92">
        <v>265</v>
      </c>
    </row>
    <row r="39" spans="1:9">
      <c r="A39" s="91">
        <v>28</v>
      </c>
      <c r="B39" s="379" t="s">
        <v>914</v>
      </c>
      <c r="C39" s="92">
        <v>1437</v>
      </c>
      <c r="D39" s="92">
        <v>1437</v>
      </c>
      <c r="E39" s="92">
        <v>352</v>
      </c>
      <c r="F39" s="92">
        <v>352</v>
      </c>
    </row>
    <row r="40" spans="1:9">
      <c r="A40" s="91">
        <v>29</v>
      </c>
      <c r="B40" s="379" t="s">
        <v>915</v>
      </c>
      <c r="C40" s="92">
        <v>1054</v>
      </c>
      <c r="D40" s="92">
        <v>1054</v>
      </c>
      <c r="E40" s="92">
        <v>300</v>
      </c>
      <c r="F40" s="92">
        <v>300</v>
      </c>
    </row>
    <row r="41" spans="1:9">
      <c r="A41" s="91">
        <v>30</v>
      </c>
      <c r="B41" s="379" t="s">
        <v>916</v>
      </c>
      <c r="C41" s="92">
        <v>1643</v>
      </c>
      <c r="D41" s="92">
        <v>1643</v>
      </c>
      <c r="E41" s="92">
        <v>492</v>
      </c>
      <c r="F41" s="92">
        <v>492</v>
      </c>
    </row>
    <row r="42" spans="1:9">
      <c r="A42" s="91">
        <v>31</v>
      </c>
      <c r="B42" s="379" t="s">
        <v>917</v>
      </c>
      <c r="C42" s="92">
        <v>1584</v>
      </c>
      <c r="D42" s="92">
        <v>1584</v>
      </c>
      <c r="E42" s="92">
        <v>458</v>
      </c>
      <c r="F42" s="92">
        <v>458</v>
      </c>
    </row>
    <row r="43" spans="1:9">
      <c r="A43" s="91">
        <v>32</v>
      </c>
      <c r="B43" s="379" t="s">
        <v>918</v>
      </c>
      <c r="C43" s="92">
        <v>991</v>
      </c>
      <c r="D43" s="92">
        <v>991</v>
      </c>
      <c r="E43" s="92">
        <v>215</v>
      </c>
      <c r="F43" s="92">
        <v>215</v>
      </c>
    </row>
    <row r="44" spans="1:9">
      <c r="A44" s="88"/>
      <c r="B44" s="380" t="s">
        <v>86</v>
      </c>
      <c r="C44" s="92">
        <f>SUM(C12:C43)</f>
        <v>29318</v>
      </c>
      <c r="D44" s="92">
        <f>SUM(D12:D43)</f>
        <v>29318</v>
      </c>
      <c r="E44" s="92">
        <f>SUM(E12:E43)</f>
        <v>8472</v>
      </c>
      <c r="F44" s="92">
        <f>SUM(F12:F43)</f>
        <v>8472</v>
      </c>
    </row>
    <row r="45" spans="1:9">
      <c r="A45" s="94"/>
      <c r="B45" s="95"/>
      <c r="C45" s="95"/>
      <c r="D45" s="95"/>
      <c r="E45" s="95"/>
      <c r="F45" s="95"/>
    </row>
    <row r="46" spans="1:9">
      <c r="B46" s="138"/>
      <c r="C46" s="138"/>
      <c r="D46" s="138"/>
      <c r="E46" s="138"/>
      <c r="F46" s="272"/>
      <c r="G46" s="138"/>
      <c r="H46" s="138"/>
      <c r="I46" s="138"/>
    </row>
    <row r="47" spans="1:9" ht="15.75" customHeight="1">
      <c r="A47" s="96" t="s">
        <v>12</v>
      </c>
      <c r="B47" s="14"/>
      <c r="C47" s="14"/>
      <c r="D47" s="14"/>
      <c r="E47" s="623" t="s">
        <v>1079</v>
      </c>
      <c r="F47" s="623"/>
      <c r="G47" s="623"/>
      <c r="H47" s="623"/>
      <c r="I47" s="623"/>
    </row>
    <row r="48" spans="1:9" ht="15.6" customHeight="1">
      <c r="A48" s="135"/>
      <c r="B48" s="578"/>
      <c r="C48" s="578"/>
      <c r="D48" s="578"/>
      <c r="E48" s="675" t="s">
        <v>1058</v>
      </c>
      <c r="F48" s="675"/>
      <c r="G48" s="675"/>
      <c r="H48" s="675"/>
      <c r="I48" s="675"/>
    </row>
    <row r="49" spans="1:9" ht="15.75">
      <c r="A49" s="135"/>
      <c r="B49" s="435"/>
      <c r="C49" s="435"/>
      <c r="D49" s="435"/>
      <c r="E49" s="435"/>
      <c r="F49" s="435"/>
      <c r="G49" s="435"/>
      <c r="H49" s="578"/>
      <c r="I49" s="578"/>
    </row>
    <row r="50" spans="1:9" ht="15" customHeight="1">
      <c r="B50" s="624" t="s">
        <v>1081</v>
      </c>
      <c r="C50" s="624"/>
      <c r="D50" s="435"/>
      <c r="E50" s="435"/>
      <c r="F50" s="435"/>
      <c r="G50" s="435"/>
      <c r="H50" s="435"/>
      <c r="I50" s="435"/>
    </row>
    <row r="51" spans="1:9">
      <c r="A51" s="596"/>
      <c r="B51" s="14"/>
      <c r="C51" s="14"/>
      <c r="D51" s="34"/>
      <c r="E51" s="623" t="s">
        <v>1080</v>
      </c>
      <c r="F51" s="623"/>
      <c r="G51" s="623"/>
      <c r="H51" s="623"/>
      <c r="I51" s="623"/>
    </row>
  </sheetData>
  <mergeCells count="12">
    <mergeCell ref="B2:F2"/>
    <mergeCell ref="A5:F5"/>
    <mergeCell ref="C9:D9"/>
    <mergeCell ref="E9:F9"/>
    <mergeCell ref="A9:A10"/>
    <mergeCell ref="B9:B10"/>
    <mergeCell ref="A7:B7"/>
    <mergeCell ref="E47:I47"/>
    <mergeCell ref="E48:I48"/>
    <mergeCell ref="B50:C50"/>
    <mergeCell ref="E51:I51"/>
    <mergeCell ref="B3:F3"/>
  </mergeCells>
  <phoneticPr fontId="0" type="noConversion"/>
  <printOptions horizontalCentered="1"/>
  <pageMargins left="0.70866141732283472" right="0.70866141732283472" top="0.23622047244094491" bottom="0" header="0.31496062992125984" footer="0.31496062992125984"/>
  <pageSetup paperSize="9" scale="86"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L33"/>
  <sheetViews>
    <sheetView view="pageBreakPreview" zoomScaleNormal="85" zoomScaleSheetLayoutView="100" workbookViewId="0">
      <selection activeCell="C22" sqref="C22:J27"/>
    </sheetView>
  </sheetViews>
  <sheetFormatPr defaultRowHeight="12.75"/>
  <cols>
    <col min="2" max="2" width="15.710937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2" ht="15">
      <c r="A1" s="84"/>
      <c r="B1" s="84"/>
      <c r="C1" s="84"/>
      <c r="D1" s="825"/>
      <c r="E1" s="825"/>
      <c r="F1" s="39"/>
      <c r="G1" s="825" t="s">
        <v>438</v>
      </c>
      <c r="H1" s="825"/>
      <c r="I1" s="825"/>
      <c r="J1" s="825"/>
      <c r="K1" s="84"/>
      <c r="L1" s="84"/>
    </row>
    <row r="2" spans="1:12" ht="15.75">
      <c r="A2" s="914" t="s">
        <v>0</v>
      </c>
      <c r="B2" s="914"/>
      <c r="C2" s="914"/>
      <c r="D2" s="914"/>
      <c r="E2" s="914"/>
      <c r="F2" s="914"/>
      <c r="G2" s="914"/>
      <c r="H2" s="914"/>
      <c r="I2" s="914"/>
      <c r="J2" s="914"/>
      <c r="K2" s="84"/>
      <c r="L2" s="84"/>
    </row>
    <row r="3" spans="1:12" ht="18">
      <c r="A3" s="127"/>
      <c r="B3" s="127"/>
      <c r="C3" s="927" t="s">
        <v>734</v>
      </c>
      <c r="D3" s="927"/>
      <c r="E3" s="927"/>
      <c r="F3" s="927"/>
      <c r="G3" s="927"/>
      <c r="H3" s="927"/>
      <c r="I3" s="927"/>
      <c r="J3" s="127"/>
      <c r="K3" s="84"/>
      <c r="L3" s="84"/>
    </row>
    <row r="4" spans="1:12" ht="15.75">
      <c r="A4" s="723" t="s">
        <v>437</v>
      </c>
      <c r="B4" s="723"/>
      <c r="C4" s="723"/>
      <c r="D4" s="723"/>
      <c r="E4" s="723"/>
      <c r="F4" s="723"/>
      <c r="G4" s="723"/>
      <c r="H4" s="723"/>
      <c r="I4" s="723"/>
      <c r="J4" s="723"/>
      <c r="K4" s="84"/>
      <c r="L4" s="84"/>
    </row>
    <row r="5" spans="1:12" ht="15.75">
      <c r="A5" s="666" t="s">
        <v>919</v>
      </c>
      <c r="B5" s="666"/>
      <c r="C5" s="86"/>
      <c r="D5" s="86"/>
      <c r="E5" s="86"/>
      <c r="F5" s="86"/>
      <c r="G5" s="86"/>
      <c r="H5" s="86"/>
      <c r="I5" s="86"/>
      <c r="J5" s="86"/>
      <c r="K5" s="84"/>
      <c r="L5" s="84"/>
    </row>
    <row r="6" spans="1:12">
      <c r="A6" s="84"/>
      <c r="B6" s="84"/>
      <c r="C6" s="84"/>
      <c r="D6" s="84"/>
      <c r="E6" s="84"/>
      <c r="F6" s="84"/>
      <c r="G6" s="84"/>
      <c r="H6" s="84"/>
      <c r="I6" s="84"/>
      <c r="J6" s="84"/>
      <c r="K6" s="84"/>
      <c r="L6" s="84"/>
    </row>
    <row r="7" spans="1:12" ht="18">
      <c r="A7" s="87"/>
      <c r="B7" s="84"/>
      <c r="C7" s="84"/>
      <c r="D7" s="84"/>
      <c r="E7" s="84"/>
      <c r="F7" s="84"/>
      <c r="G7" s="84"/>
      <c r="H7" s="84"/>
      <c r="I7" s="84"/>
      <c r="J7" s="84"/>
      <c r="K7" s="84"/>
      <c r="L7" s="84"/>
    </row>
    <row r="8" spans="1:12" ht="21.75" customHeight="1">
      <c r="A8" s="922" t="s">
        <v>2</v>
      </c>
      <c r="B8" s="922" t="s">
        <v>3</v>
      </c>
      <c r="C8" s="924" t="s">
        <v>133</v>
      </c>
      <c r="D8" s="925"/>
      <c r="E8" s="925"/>
      <c r="F8" s="925"/>
      <c r="G8" s="925"/>
      <c r="H8" s="925"/>
      <c r="I8" s="925"/>
      <c r="J8" s="926"/>
      <c r="K8" s="84"/>
      <c r="L8" s="84"/>
    </row>
    <row r="9" spans="1:12" ht="39.75" customHeight="1">
      <c r="A9" s="923"/>
      <c r="B9" s="923"/>
      <c r="C9" s="89" t="s">
        <v>189</v>
      </c>
      <c r="D9" s="89" t="s">
        <v>113</v>
      </c>
      <c r="E9" s="89" t="s">
        <v>378</v>
      </c>
      <c r="F9" s="134" t="s">
        <v>159</v>
      </c>
      <c r="G9" s="134" t="s">
        <v>114</v>
      </c>
      <c r="H9" s="155" t="s">
        <v>188</v>
      </c>
      <c r="I9" s="155" t="s">
        <v>703</v>
      </c>
      <c r="J9" s="90" t="s">
        <v>16</v>
      </c>
      <c r="K9" s="97"/>
      <c r="L9" s="97"/>
    </row>
    <row r="10" spans="1:12" s="14" customFormat="1">
      <c r="A10" s="335">
        <v>1</v>
      </c>
      <c r="B10" s="335">
        <v>2</v>
      </c>
      <c r="C10" s="335">
        <v>3</v>
      </c>
      <c r="D10" s="335">
        <v>4</v>
      </c>
      <c r="E10" s="335">
        <v>5</v>
      </c>
      <c r="F10" s="335">
        <v>6</v>
      </c>
      <c r="G10" s="335">
        <v>7</v>
      </c>
      <c r="H10" s="336">
        <v>8</v>
      </c>
      <c r="I10" s="336">
        <v>9</v>
      </c>
      <c r="J10" s="337">
        <v>10</v>
      </c>
      <c r="K10" s="97"/>
      <c r="L10" s="97"/>
    </row>
    <row r="11" spans="1:12">
      <c r="A11" s="91">
        <v>1</v>
      </c>
      <c r="B11" s="928" t="s">
        <v>985</v>
      </c>
      <c r="C11" s="928"/>
      <c r="D11" s="928"/>
      <c r="E11" s="928"/>
      <c r="F11" s="928"/>
      <c r="G11" s="928"/>
      <c r="H11" s="928"/>
      <c r="I11" s="928"/>
      <c r="J11" s="928"/>
      <c r="K11" s="84"/>
      <c r="L11" s="84"/>
    </row>
    <row r="12" spans="1:12">
      <c r="A12" s="91">
        <v>2</v>
      </c>
      <c r="B12" s="928"/>
      <c r="C12" s="928"/>
      <c r="D12" s="928"/>
      <c r="E12" s="928"/>
      <c r="F12" s="928"/>
      <c r="G12" s="928"/>
      <c r="H12" s="928"/>
      <c r="I12" s="928"/>
      <c r="J12" s="928"/>
      <c r="K12" s="84"/>
      <c r="L12" s="84"/>
    </row>
    <row r="13" spans="1:12">
      <c r="A13" s="91">
        <v>3</v>
      </c>
      <c r="B13" s="928"/>
      <c r="C13" s="928"/>
      <c r="D13" s="928"/>
      <c r="E13" s="928"/>
      <c r="F13" s="928"/>
      <c r="G13" s="928"/>
      <c r="H13" s="928"/>
      <c r="I13" s="928"/>
      <c r="J13" s="928"/>
      <c r="K13" s="84"/>
      <c r="L13" s="84"/>
    </row>
    <row r="14" spans="1:12">
      <c r="A14" s="91">
        <v>4</v>
      </c>
      <c r="B14" s="928"/>
      <c r="C14" s="928"/>
      <c r="D14" s="928"/>
      <c r="E14" s="928"/>
      <c r="F14" s="928"/>
      <c r="G14" s="928"/>
      <c r="H14" s="928"/>
      <c r="I14" s="928"/>
      <c r="J14" s="928"/>
      <c r="K14" s="84"/>
      <c r="L14" s="84"/>
    </row>
    <row r="15" spans="1:12">
      <c r="A15" s="91">
        <v>5</v>
      </c>
      <c r="B15" s="928"/>
      <c r="C15" s="928"/>
      <c r="D15" s="928"/>
      <c r="E15" s="928"/>
      <c r="F15" s="928"/>
      <c r="G15" s="928"/>
      <c r="H15" s="928"/>
      <c r="I15" s="928"/>
      <c r="J15" s="928"/>
      <c r="K15" s="84"/>
      <c r="L15" s="84"/>
    </row>
    <row r="16" spans="1:12">
      <c r="A16" s="91">
        <v>6</v>
      </c>
      <c r="B16" s="928"/>
      <c r="C16" s="928"/>
      <c r="D16" s="928"/>
      <c r="E16" s="928"/>
      <c r="F16" s="928"/>
      <c r="G16" s="928"/>
      <c r="H16" s="928"/>
      <c r="I16" s="928"/>
      <c r="J16" s="928"/>
      <c r="K16" s="84"/>
      <c r="L16" s="84"/>
    </row>
    <row r="17" spans="1:12">
      <c r="A17" s="91">
        <v>7</v>
      </c>
      <c r="B17" s="928"/>
      <c r="C17" s="928"/>
      <c r="D17" s="928"/>
      <c r="E17" s="928"/>
      <c r="F17" s="928"/>
      <c r="G17" s="928"/>
      <c r="H17" s="928"/>
      <c r="I17" s="928"/>
      <c r="J17" s="928"/>
      <c r="K17" s="84"/>
      <c r="L17" s="84"/>
    </row>
    <row r="18" spans="1:12">
      <c r="A18" s="91">
        <v>8</v>
      </c>
      <c r="B18" s="928"/>
      <c r="C18" s="928"/>
      <c r="D18" s="928"/>
      <c r="E18" s="928"/>
      <c r="F18" s="928"/>
      <c r="G18" s="928"/>
      <c r="H18" s="928"/>
      <c r="I18" s="928"/>
      <c r="J18" s="928"/>
      <c r="K18" s="84"/>
      <c r="L18" s="84"/>
    </row>
    <row r="19" spans="1:12">
      <c r="A19" s="91">
        <v>9</v>
      </c>
      <c r="B19" s="928"/>
      <c r="C19" s="928"/>
      <c r="D19" s="928"/>
      <c r="E19" s="928"/>
      <c r="F19" s="928"/>
      <c r="G19" s="928"/>
      <c r="H19" s="928"/>
      <c r="I19" s="928"/>
      <c r="J19" s="928"/>
      <c r="K19" s="84"/>
      <c r="L19" s="84"/>
    </row>
    <row r="20" spans="1:12">
      <c r="A20" s="93"/>
      <c r="B20" s="84"/>
      <c r="C20" s="84"/>
      <c r="D20" s="84"/>
      <c r="E20" s="84"/>
      <c r="F20" s="84"/>
      <c r="G20" s="84"/>
      <c r="H20" s="84"/>
      <c r="I20" s="84"/>
      <c r="J20" s="84"/>
      <c r="K20" s="84"/>
      <c r="L20" s="84"/>
    </row>
    <row r="21" spans="1:12">
      <c r="A21" s="84"/>
      <c r="B21" s="84"/>
      <c r="C21" s="84"/>
      <c r="D21" s="84"/>
      <c r="E21" s="84"/>
      <c r="F21" s="84"/>
      <c r="G21" s="84"/>
      <c r="H21" s="84"/>
      <c r="I21" s="84"/>
      <c r="J21" s="84"/>
      <c r="K21" s="84"/>
      <c r="L21" s="84"/>
    </row>
    <row r="22" spans="1:12">
      <c r="A22" s="84" t="s">
        <v>115</v>
      </c>
      <c r="B22" s="84"/>
      <c r="C22" s="138"/>
      <c r="D22" s="138"/>
      <c r="E22" s="138"/>
      <c r="F22" s="138"/>
      <c r="G22" s="272"/>
      <c r="H22" s="138"/>
      <c r="I22" s="138"/>
      <c r="J22" s="138"/>
      <c r="K22" s="84"/>
      <c r="L22" s="84"/>
    </row>
    <row r="23" spans="1:12">
      <c r="A23" s="84" t="s">
        <v>190</v>
      </c>
      <c r="B23" s="84"/>
      <c r="C23" s="14"/>
      <c r="D23" s="14"/>
      <c r="E23" s="14"/>
      <c r="F23" s="623" t="s">
        <v>1079</v>
      </c>
      <c r="G23" s="623"/>
      <c r="H23" s="623"/>
      <c r="I23" s="623"/>
      <c r="J23" s="623"/>
      <c r="K23" s="84"/>
      <c r="L23" s="84"/>
    </row>
    <row r="24" spans="1:12" ht="15">
      <c r="A24" t="s">
        <v>116</v>
      </c>
      <c r="C24" s="578"/>
      <c r="D24" s="578"/>
      <c r="E24" s="578"/>
      <c r="F24" s="675" t="s">
        <v>1058</v>
      </c>
      <c r="G24" s="675"/>
      <c r="H24" s="675"/>
      <c r="I24" s="675"/>
      <c r="J24" s="675"/>
    </row>
    <row r="25" spans="1:12">
      <c r="A25" s="594" t="s">
        <v>117</v>
      </c>
      <c r="B25" s="594"/>
      <c r="C25" s="435"/>
      <c r="D25" s="435"/>
      <c r="E25" s="435"/>
      <c r="F25" s="435"/>
      <c r="G25" s="435"/>
      <c r="H25" s="435"/>
      <c r="I25" s="578"/>
      <c r="J25" s="578"/>
      <c r="K25" s="921"/>
      <c r="L25" s="921"/>
    </row>
    <row r="26" spans="1:12" ht="15" customHeight="1">
      <c r="A26" s="596" t="s">
        <v>118</v>
      </c>
      <c r="B26" s="596"/>
      <c r="C26" s="624" t="s">
        <v>1081</v>
      </c>
      <c r="D26" s="624"/>
      <c r="E26" s="435"/>
      <c r="F26" s="435"/>
      <c r="G26" s="435"/>
      <c r="H26" s="435"/>
      <c r="I26" s="435"/>
      <c r="J26" s="435"/>
      <c r="K26" s="84"/>
      <c r="L26" s="84"/>
    </row>
    <row r="27" spans="1:12">
      <c r="A27" s="580" t="s">
        <v>160</v>
      </c>
      <c r="B27" s="580"/>
      <c r="C27" s="14"/>
      <c r="D27" s="14"/>
      <c r="E27" s="34"/>
      <c r="F27" s="623" t="s">
        <v>1080</v>
      </c>
      <c r="G27" s="623"/>
      <c r="H27" s="623"/>
      <c r="I27" s="623"/>
      <c r="J27" s="623"/>
      <c r="K27" s="84"/>
      <c r="L27" s="84"/>
    </row>
    <row r="28" spans="1:12">
      <c r="A28" s="580"/>
      <c r="B28" s="580"/>
      <c r="C28" s="580"/>
      <c r="D28" s="580"/>
      <c r="E28" s="84"/>
      <c r="F28" s="84"/>
      <c r="G28" s="84"/>
      <c r="H28" s="84"/>
      <c r="I28" s="84"/>
      <c r="J28" s="84"/>
      <c r="K28" s="84"/>
      <c r="L28" s="84"/>
    </row>
    <row r="29" spans="1:12" ht="15.75">
      <c r="A29" s="96"/>
      <c r="B29" s="96"/>
      <c r="C29" s="96"/>
      <c r="D29" s="96"/>
      <c r="E29" s="96"/>
      <c r="F29" s="96"/>
      <c r="G29" s="96"/>
      <c r="H29" s="96"/>
      <c r="I29" s="96"/>
      <c r="J29" s="135"/>
      <c r="K29" s="84"/>
      <c r="L29" s="84"/>
    </row>
    <row r="30" spans="1:12" ht="15.75">
      <c r="A30" s="135"/>
      <c r="B30" s="135"/>
      <c r="C30" s="135"/>
      <c r="D30" s="135"/>
      <c r="E30" s="135"/>
      <c r="F30" s="135"/>
      <c r="G30" s="135"/>
      <c r="H30" s="135"/>
      <c r="I30" s="135"/>
      <c r="J30" s="135"/>
      <c r="K30" s="84"/>
      <c r="L30" s="84"/>
    </row>
    <row r="31" spans="1:12" ht="15.75" customHeight="1">
      <c r="A31" s="135"/>
      <c r="B31" s="135"/>
      <c r="C31" s="135"/>
      <c r="D31" s="135"/>
      <c r="E31" s="135"/>
      <c r="F31" s="135"/>
      <c r="G31" s="135"/>
      <c r="H31" s="135"/>
      <c r="I31" s="135"/>
      <c r="J31" s="135"/>
      <c r="K31" s="84"/>
      <c r="L31" s="84"/>
    </row>
    <row r="32" spans="1:12">
      <c r="A32" s="84"/>
      <c r="B32" s="84"/>
      <c r="C32" s="84"/>
      <c r="D32" s="84"/>
      <c r="E32" s="84"/>
      <c r="F32" s="84"/>
      <c r="G32" s="623"/>
      <c r="H32" s="623"/>
      <c r="I32" s="623"/>
      <c r="J32" s="623"/>
      <c r="K32" s="34"/>
      <c r="L32" s="84"/>
    </row>
    <row r="33" spans="1:12">
      <c r="A33" s="920"/>
      <c r="B33" s="920"/>
      <c r="C33" s="920"/>
      <c r="D33" s="920"/>
      <c r="E33" s="920"/>
      <c r="F33" s="920"/>
      <c r="G33" s="920"/>
      <c r="H33" s="920"/>
      <c r="I33" s="920"/>
      <c r="J33" s="920"/>
      <c r="K33" s="84"/>
      <c r="L33" s="84"/>
    </row>
  </sheetData>
  <mergeCells count="17">
    <mergeCell ref="K25:L25"/>
    <mergeCell ref="A8:A9"/>
    <mergeCell ref="B8:B9"/>
    <mergeCell ref="C8:J8"/>
    <mergeCell ref="C3:I3"/>
    <mergeCell ref="B11:J19"/>
    <mergeCell ref="F23:J23"/>
    <mergeCell ref="F24:J24"/>
    <mergeCell ref="G32:J32"/>
    <mergeCell ref="A33:J33"/>
    <mergeCell ref="C26:D26"/>
    <mergeCell ref="F27:J27"/>
    <mergeCell ref="D1:E1"/>
    <mergeCell ref="G1:J1"/>
    <mergeCell ref="A2:J2"/>
    <mergeCell ref="A4:J4"/>
    <mergeCell ref="A5:B5"/>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Z28"/>
  <sheetViews>
    <sheetView view="pageBreakPreview" zoomScale="76" zoomScaleNormal="80" zoomScaleSheetLayoutView="76" workbookViewId="0">
      <selection activeCell="F23" sqref="F23:M28"/>
    </sheetView>
  </sheetViews>
  <sheetFormatPr defaultRowHeight="12.75"/>
  <cols>
    <col min="1" max="1" width="6.140625" customWidth="1"/>
    <col min="2"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c r="A1" s="84"/>
      <c r="B1" s="84"/>
      <c r="C1" s="84"/>
      <c r="D1" s="84"/>
      <c r="E1" s="84"/>
      <c r="F1" s="84"/>
      <c r="G1" s="84"/>
      <c r="H1" s="84"/>
      <c r="I1" s="84"/>
      <c r="J1" s="84"/>
      <c r="K1" s="84"/>
      <c r="L1" s="825" t="s">
        <v>535</v>
      </c>
      <c r="M1" s="825"/>
      <c r="N1" s="98"/>
      <c r="O1" s="84"/>
      <c r="P1" s="84"/>
    </row>
    <row r="2" spans="1:26" ht="15.75">
      <c r="A2" s="914" t="s">
        <v>0</v>
      </c>
      <c r="B2" s="914"/>
      <c r="C2" s="914"/>
      <c r="D2" s="914"/>
      <c r="E2" s="914"/>
      <c r="F2" s="914"/>
      <c r="G2" s="914"/>
      <c r="H2" s="914"/>
      <c r="I2" s="914"/>
      <c r="J2" s="914"/>
      <c r="K2" s="914"/>
      <c r="L2" s="914"/>
      <c r="M2" s="914"/>
      <c r="N2" s="84"/>
      <c r="O2" s="84"/>
      <c r="P2" s="84"/>
    </row>
    <row r="3" spans="1:26" ht="20.25">
      <c r="A3" s="722" t="s">
        <v>734</v>
      </c>
      <c r="B3" s="722"/>
      <c r="C3" s="722"/>
      <c r="D3" s="722"/>
      <c r="E3" s="722"/>
      <c r="F3" s="722"/>
      <c r="G3" s="722"/>
      <c r="H3" s="722"/>
      <c r="I3" s="722"/>
      <c r="J3" s="722"/>
      <c r="K3" s="722"/>
      <c r="L3" s="722"/>
      <c r="M3" s="722"/>
      <c r="N3" s="84"/>
      <c r="O3" s="84"/>
      <c r="P3" s="84"/>
    </row>
    <row r="4" spans="1:26">
      <c r="A4" s="84"/>
      <c r="B4" s="84"/>
      <c r="C4" s="84"/>
      <c r="D4" s="84"/>
      <c r="E4" s="84"/>
      <c r="F4" s="84"/>
      <c r="G4" s="84"/>
      <c r="H4" s="84"/>
      <c r="I4" s="84"/>
      <c r="J4" s="84"/>
      <c r="K4" s="84"/>
      <c r="L4" s="84"/>
      <c r="M4" s="84"/>
      <c r="N4" s="84"/>
      <c r="O4" s="84"/>
      <c r="P4" s="84"/>
    </row>
    <row r="5" spans="1:26" ht="15.75">
      <c r="A5" s="723" t="s">
        <v>534</v>
      </c>
      <c r="B5" s="723"/>
      <c r="C5" s="723"/>
      <c r="D5" s="723"/>
      <c r="E5" s="723"/>
      <c r="F5" s="723"/>
      <c r="G5" s="723"/>
      <c r="H5" s="723"/>
      <c r="I5" s="723"/>
      <c r="J5" s="723"/>
      <c r="K5" s="723"/>
      <c r="L5" s="723"/>
      <c r="M5" s="723"/>
      <c r="N5" s="84"/>
      <c r="O5" s="84"/>
      <c r="P5" s="84"/>
    </row>
    <row r="6" spans="1:26">
      <c r="A6" s="84"/>
      <c r="B6" s="84"/>
      <c r="C6" s="84"/>
      <c r="D6" s="84"/>
      <c r="E6" s="84"/>
      <c r="F6" s="84"/>
      <c r="G6" s="84"/>
      <c r="H6" s="84"/>
      <c r="I6" s="84"/>
      <c r="J6" s="84"/>
      <c r="K6" s="84"/>
      <c r="L6" s="84"/>
      <c r="M6" s="84"/>
      <c r="N6" s="84"/>
      <c r="O6" s="84"/>
      <c r="P6" s="84"/>
    </row>
    <row r="7" spans="1:26">
      <c r="A7" s="666" t="s">
        <v>919</v>
      </c>
      <c r="B7" s="666"/>
      <c r="C7" s="30"/>
      <c r="D7" s="30"/>
      <c r="E7" s="30"/>
      <c r="F7" s="84"/>
      <c r="G7" s="84"/>
      <c r="H7" s="84"/>
      <c r="I7" s="84"/>
      <c r="J7" s="84"/>
      <c r="K7" s="84"/>
      <c r="L7" s="84"/>
      <c r="M7" s="84"/>
      <c r="N7" s="84"/>
      <c r="O7" s="84"/>
      <c r="P7" s="84"/>
    </row>
    <row r="8" spans="1:26" ht="18">
      <c r="A8" s="87"/>
      <c r="B8" s="87"/>
      <c r="C8" s="87"/>
      <c r="D8" s="87"/>
      <c r="E8" s="87"/>
      <c r="F8" s="84"/>
      <c r="G8" s="84"/>
      <c r="H8" s="84"/>
      <c r="I8" s="84"/>
      <c r="J8" s="84"/>
      <c r="K8" s="84"/>
      <c r="L8" s="84"/>
      <c r="M8" s="84"/>
      <c r="N8" s="84"/>
      <c r="O8" s="84"/>
      <c r="P8" s="84"/>
    </row>
    <row r="9" spans="1:26" ht="19.899999999999999" customHeight="1">
      <c r="A9" s="912" t="s">
        <v>2</v>
      </c>
      <c r="B9" s="912" t="s">
        <v>3</v>
      </c>
      <c r="C9" s="939" t="s">
        <v>113</v>
      </c>
      <c r="D9" s="939"/>
      <c r="E9" s="940"/>
      <c r="F9" s="938" t="s">
        <v>114</v>
      </c>
      <c r="G9" s="939"/>
      <c r="H9" s="939"/>
      <c r="I9" s="940"/>
      <c r="J9" s="938" t="s">
        <v>188</v>
      </c>
      <c r="K9" s="939"/>
      <c r="L9" s="939"/>
      <c r="M9" s="940"/>
      <c r="Y9" s="9"/>
      <c r="Z9" s="12"/>
    </row>
    <row r="10" spans="1:26" ht="45.75" customHeight="1">
      <c r="A10" s="912"/>
      <c r="B10" s="912"/>
      <c r="C10" s="137" t="s">
        <v>380</v>
      </c>
      <c r="D10" s="4" t="s">
        <v>377</v>
      </c>
      <c r="E10" s="137" t="s">
        <v>191</v>
      </c>
      <c r="F10" s="4" t="s">
        <v>375</v>
      </c>
      <c r="G10" s="137" t="s">
        <v>376</v>
      </c>
      <c r="H10" s="4" t="s">
        <v>377</v>
      </c>
      <c r="I10" s="137" t="s">
        <v>191</v>
      </c>
      <c r="J10" s="4" t="s">
        <v>379</v>
      </c>
      <c r="K10" s="137" t="s">
        <v>376</v>
      </c>
      <c r="L10" s="4" t="s">
        <v>377</v>
      </c>
      <c r="M10" s="5" t="s">
        <v>191</v>
      </c>
    </row>
    <row r="11" spans="1:26" s="14" customFormat="1">
      <c r="A11" s="335">
        <v>1</v>
      </c>
      <c r="B11" s="335">
        <v>2</v>
      </c>
      <c r="C11" s="335">
        <v>3</v>
      </c>
      <c r="D11" s="335">
        <v>4</v>
      </c>
      <c r="E11" s="335">
        <v>5</v>
      </c>
      <c r="F11" s="335">
        <v>6</v>
      </c>
      <c r="G11" s="335">
        <v>7</v>
      </c>
      <c r="H11" s="335">
        <v>8</v>
      </c>
      <c r="I11" s="335">
        <v>9</v>
      </c>
      <c r="J11" s="335">
        <v>10</v>
      </c>
      <c r="K11" s="335">
        <v>11</v>
      </c>
      <c r="L11" s="335">
        <v>12</v>
      </c>
      <c r="M11" s="335">
        <v>13</v>
      </c>
    </row>
    <row r="12" spans="1:26">
      <c r="A12" s="91">
        <v>1</v>
      </c>
      <c r="B12" s="379"/>
      <c r="C12" s="929" t="s">
        <v>986</v>
      </c>
      <c r="D12" s="930"/>
      <c r="E12" s="930"/>
      <c r="F12" s="930"/>
      <c r="G12" s="930"/>
      <c r="H12" s="930"/>
      <c r="I12" s="930"/>
      <c r="J12" s="930"/>
      <c r="K12" s="930"/>
      <c r="L12" s="930"/>
      <c r="M12" s="931"/>
    </row>
    <row r="13" spans="1:26">
      <c r="A13" s="91">
        <v>2</v>
      </c>
      <c r="B13" s="379"/>
      <c r="C13" s="932"/>
      <c r="D13" s="933"/>
      <c r="E13" s="933"/>
      <c r="F13" s="933"/>
      <c r="G13" s="933"/>
      <c r="H13" s="933"/>
      <c r="I13" s="933"/>
      <c r="J13" s="933"/>
      <c r="K13" s="933"/>
      <c r="L13" s="933"/>
      <c r="M13" s="934"/>
    </row>
    <row r="14" spans="1:26">
      <c r="A14" s="91">
        <v>3</v>
      </c>
      <c r="B14" s="379"/>
      <c r="C14" s="932"/>
      <c r="D14" s="933"/>
      <c r="E14" s="933"/>
      <c r="F14" s="933"/>
      <c r="G14" s="933"/>
      <c r="H14" s="933"/>
      <c r="I14" s="933"/>
      <c r="J14" s="933"/>
      <c r="K14" s="933"/>
      <c r="L14" s="933"/>
      <c r="M14" s="934"/>
    </row>
    <row r="15" spans="1:26">
      <c r="A15" s="91">
        <v>4</v>
      </c>
      <c r="B15" s="379"/>
      <c r="C15" s="932"/>
      <c r="D15" s="933"/>
      <c r="E15" s="933"/>
      <c r="F15" s="933"/>
      <c r="G15" s="933"/>
      <c r="H15" s="933"/>
      <c r="I15" s="933"/>
      <c r="J15" s="933"/>
      <c r="K15" s="933"/>
      <c r="L15" s="933"/>
      <c r="M15" s="934"/>
    </row>
    <row r="16" spans="1:26">
      <c r="A16" s="91">
        <v>5</v>
      </c>
      <c r="B16" s="379"/>
      <c r="C16" s="932"/>
      <c r="D16" s="933"/>
      <c r="E16" s="933"/>
      <c r="F16" s="933"/>
      <c r="G16" s="933"/>
      <c r="H16" s="933"/>
      <c r="I16" s="933"/>
      <c r="J16" s="933"/>
      <c r="K16" s="933"/>
      <c r="L16" s="933"/>
      <c r="M16" s="934"/>
    </row>
    <row r="17" spans="1:16">
      <c r="A17" s="91">
        <v>6</v>
      </c>
      <c r="B17" s="379"/>
      <c r="C17" s="932"/>
      <c r="D17" s="933"/>
      <c r="E17" s="933"/>
      <c r="F17" s="933"/>
      <c r="G17" s="933"/>
      <c r="H17" s="933"/>
      <c r="I17" s="933"/>
      <c r="J17" s="933"/>
      <c r="K17" s="933"/>
      <c r="L17" s="933"/>
      <c r="M17" s="934"/>
    </row>
    <row r="18" spans="1:16">
      <c r="A18" s="91">
        <v>7</v>
      </c>
      <c r="B18" s="379"/>
      <c r="C18" s="935"/>
      <c r="D18" s="936"/>
      <c r="E18" s="936"/>
      <c r="F18" s="936"/>
      <c r="G18" s="936"/>
      <c r="H18" s="936"/>
      <c r="I18" s="936"/>
      <c r="J18" s="936"/>
      <c r="K18" s="936"/>
      <c r="L18" s="936"/>
      <c r="M18" s="937"/>
    </row>
    <row r="19" spans="1:16">
      <c r="A19" s="93"/>
      <c r="B19" s="93"/>
      <c r="C19" s="93"/>
      <c r="D19" s="93"/>
      <c r="E19" s="93"/>
      <c r="F19" s="84"/>
      <c r="G19" s="84"/>
      <c r="H19" s="84"/>
      <c r="I19" s="84"/>
      <c r="J19" s="84"/>
      <c r="K19" s="84"/>
      <c r="L19" s="84"/>
      <c r="M19" s="84"/>
      <c r="N19" s="84"/>
      <c r="O19" s="84"/>
      <c r="P19" s="84"/>
    </row>
    <row r="20" spans="1:16">
      <c r="A20" s="84"/>
      <c r="B20" s="84"/>
      <c r="C20" s="84"/>
      <c r="D20" s="84"/>
      <c r="E20" s="84"/>
      <c r="F20" s="84"/>
      <c r="G20" s="84"/>
      <c r="H20" s="84"/>
      <c r="I20" s="84"/>
      <c r="J20" s="84"/>
      <c r="K20" s="84"/>
      <c r="L20" s="84"/>
      <c r="M20" s="84"/>
      <c r="N20" s="84"/>
      <c r="O20" s="84"/>
      <c r="P20" s="84"/>
    </row>
    <row r="21" spans="1:16">
      <c r="A21" s="84"/>
      <c r="B21" s="84"/>
      <c r="C21" s="84"/>
      <c r="D21" s="84"/>
      <c r="E21" s="84"/>
      <c r="F21" s="84"/>
      <c r="G21" s="84"/>
      <c r="H21" s="84"/>
      <c r="I21" s="84"/>
      <c r="J21" s="84"/>
      <c r="K21" s="84"/>
      <c r="L21" s="84"/>
      <c r="M21" s="84"/>
      <c r="N21" s="84"/>
      <c r="O21" s="84"/>
      <c r="P21" s="84"/>
    </row>
    <row r="23" spans="1:16">
      <c r="A23" s="594"/>
      <c r="B23" s="594"/>
      <c r="C23" s="594"/>
      <c r="D23" s="594"/>
      <c r="E23" s="594"/>
      <c r="F23" s="138"/>
      <c r="G23" s="138"/>
      <c r="H23" s="138"/>
      <c r="I23" s="138"/>
      <c r="J23" s="272"/>
      <c r="K23" s="138"/>
      <c r="L23" s="138"/>
      <c r="M23" s="138"/>
      <c r="N23" s="921"/>
      <c r="O23" s="921"/>
      <c r="P23" s="921"/>
    </row>
    <row r="24" spans="1:16">
      <c r="A24" s="84"/>
      <c r="B24" s="84"/>
      <c r="C24" s="84"/>
      <c r="D24" s="84"/>
      <c r="E24" s="84"/>
      <c r="F24" s="14"/>
      <c r="G24" s="14"/>
      <c r="H24" s="14"/>
      <c r="I24" s="623" t="s">
        <v>1079</v>
      </c>
      <c r="J24" s="623"/>
      <c r="K24" s="623"/>
      <c r="L24" s="623"/>
      <c r="M24" s="623"/>
      <c r="N24" s="84"/>
      <c r="O24" s="84"/>
      <c r="P24" s="84"/>
    </row>
    <row r="25" spans="1:16" ht="15.75">
      <c r="A25" s="96" t="s">
        <v>12</v>
      </c>
      <c r="B25" s="96"/>
      <c r="C25" s="96"/>
      <c r="D25" s="96"/>
      <c r="E25" s="96"/>
      <c r="F25" s="578"/>
      <c r="G25" s="578"/>
      <c r="H25" s="578"/>
      <c r="I25" s="675" t="s">
        <v>1058</v>
      </c>
      <c r="J25" s="675"/>
      <c r="K25" s="675"/>
      <c r="L25" s="675"/>
      <c r="M25" s="675"/>
      <c r="N25" s="135"/>
      <c r="O25" s="84"/>
      <c r="P25" s="84"/>
    </row>
    <row r="26" spans="1:16" ht="15.75">
      <c r="A26" s="135"/>
      <c r="B26" s="135"/>
      <c r="C26" s="135"/>
      <c r="D26" s="135"/>
      <c r="E26" s="135"/>
      <c r="F26" s="435"/>
      <c r="G26" s="435"/>
      <c r="H26" s="435"/>
      <c r="I26" s="435"/>
      <c r="J26" s="435"/>
      <c r="K26" s="435"/>
      <c r="L26" s="578"/>
      <c r="M26" s="578"/>
      <c r="N26" s="84"/>
      <c r="O26" s="84"/>
      <c r="P26" s="84"/>
    </row>
    <row r="27" spans="1:16" ht="15.6" customHeight="1">
      <c r="A27" s="135"/>
      <c r="B27" s="135"/>
      <c r="C27" s="135"/>
      <c r="D27" s="135"/>
      <c r="E27" s="135"/>
      <c r="F27" s="624" t="s">
        <v>1081</v>
      </c>
      <c r="G27" s="624"/>
      <c r="H27" s="435"/>
      <c r="I27" s="435"/>
      <c r="J27" s="435"/>
      <c r="K27" s="435"/>
      <c r="L27" s="435"/>
      <c r="M27" s="435"/>
      <c r="N27" s="135"/>
      <c r="O27" s="84"/>
      <c r="P27" s="84"/>
    </row>
    <row r="28" spans="1:16" ht="15" customHeight="1">
      <c r="A28" s="84"/>
      <c r="B28" s="84"/>
      <c r="C28" s="84"/>
      <c r="D28" s="84"/>
      <c r="E28" s="84"/>
      <c r="F28" s="14"/>
      <c r="G28" s="14"/>
      <c r="H28" s="34"/>
      <c r="I28" s="623" t="s">
        <v>1080</v>
      </c>
      <c r="J28" s="623"/>
      <c r="K28" s="623"/>
      <c r="L28" s="623"/>
      <c r="M28" s="623"/>
      <c r="N28" s="34"/>
      <c r="O28" s="34"/>
      <c r="P28" s="34"/>
    </row>
  </sheetData>
  <mergeCells count="16">
    <mergeCell ref="I24:M24"/>
    <mergeCell ref="I25:M25"/>
    <mergeCell ref="F27:G27"/>
    <mergeCell ref="I28:M28"/>
    <mergeCell ref="N23:P23"/>
    <mergeCell ref="L1:M1"/>
    <mergeCell ref="A2:M2"/>
    <mergeCell ref="A3:M3"/>
    <mergeCell ref="A5:M5"/>
    <mergeCell ref="A7:B7"/>
    <mergeCell ref="C12:M18"/>
    <mergeCell ref="A9:A10"/>
    <mergeCell ref="B9:B10"/>
    <mergeCell ref="F9:I9"/>
    <mergeCell ref="J9:M9"/>
    <mergeCell ref="C9:E9"/>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L26"/>
  <sheetViews>
    <sheetView view="pageBreakPreview" topLeftCell="A2" zoomScale="84" zoomScaleSheetLayoutView="84" workbookViewId="0">
      <selection activeCell="D21" sqref="D21:K26"/>
    </sheetView>
  </sheetViews>
  <sheetFormatPr defaultRowHeight="12.75"/>
  <cols>
    <col min="1" max="1" width="5.85546875" customWidth="1"/>
    <col min="2" max="2" width="14.42578125" customWidth="1"/>
    <col min="6" max="6" width="13.42578125" customWidth="1"/>
    <col min="7" max="7" width="14.85546875" customWidth="1"/>
    <col min="8" max="8" width="12.42578125" customWidth="1"/>
    <col min="9" max="9" width="15.28515625" customWidth="1"/>
    <col min="10" max="10" width="14.28515625" customWidth="1"/>
    <col min="11" max="11" width="15.7109375" customWidth="1"/>
    <col min="12" max="12" width="9.140625" hidden="1" customWidth="1"/>
  </cols>
  <sheetData>
    <row r="1" spans="1:12" ht="18">
      <c r="A1" s="746" t="s">
        <v>0</v>
      </c>
      <c r="B1" s="746"/>
      <c r="C1" s="746"/>
      <c r="D1" s="746"/>
      <c r="E1" s="746"/>
      <c r="F1" s="746"/>
      <c r="G1" s="746"/>
      <c r="H1" s="746"/>
      <c r="I1" s="746"/>
      <c r="J1" s="941" t="s">
        <v>516</v>
      </c>
      <c r="K1" s="941"/>
    </row>
    <row r="2" spans="1:12" ht="21">
      <c r="A2" s="745" t="s">
        <v>734</v>
      </c>
      <c r="B2" s="745"/>
      <c r="C2" s="745"/>
      <c r="D2" s="745"/>
      <c r="E2" s="745"/>
      <c r="F2" s="745"/>
      <c r="G2" s="745"/>
      <c r="H2" s="745"/>
      <c r="I2" s="745"/>
      <c r="J2" s="745"/>
      <c r="K2" s="745"/>
    </row>
    <row r="3" spans="1:12" ht="15">
      <c r="A3" s="200"/>
      <c r="B3" s="200"/>
      <c r="C3" s="200"/>
      <c r="D3" s="200"/>
      <c r="E3" s="200"/>
      <c r="F3" s="200"/>
      <c r="G3" s="200"/>
      <c r="H3" s="200"/>
      <c r="I3" s="200"/>
      <c r="J3" s="200"/>
      <c r="K3" s="200"/>
    </row>
    <row r="4" spans="1:12" ht="27" customHeight="1">
      <c r="A4" s="942" t="s">
        <v>691</v>
      </c>
      <c r="B4" s="942"/>
      <c r="C4" s="942"/>
      <c r="D4" s="942"/>
      <c r="E4" s="942"/>
      <c r="F4" s="942"/>
      <c r="G4" s="942"/>
      <c r="H4" s="942"/>
      <c r="I4" s="942"/>
      <c r="J4" s="942"/>
      <c r="K4" s="942"/>
    </row>
    <row r="5" spans="1:12" ht="15">
      <c r="A5" s="201" t="s">
        <v>919</v>
      </c>
      <c r="B5" s="201"/>
      <c r="C5" s="201"/>
      <c r="D5" s="201"/>
      <c r="E5" s="201"/>
      <c r="F5" s="201"/>
      <c r="G5" s="201"/>
      <c r="H5" s="201"/>
      <c r="I5" s="200"/>
      <c r="J5" s="943" t="s">
        <v>1070</v>
      </c>
      <c r="K5" s="943"/>
      <c r="L5" s="943"/>
    </row>
    <row r="6" spans="1:12" ht="27.75" customHeight="1">
      <c r="A6" s="881" t="s">
        <v>2</v>
      </c>
      <c r="B6" s="881" t="s">
        <v>3</v>
      </c>
      <c r="C6" s="881" t="s">
        <v>289</v>
      </c>
      <c r="D6" s="881" t="s">
        <v>290</v>
      </c>
      <c r="E6" s="881"/>
      <c r="F6" s="881"/>
      <c r="G6" s="881"/>
      <c r="H6" s="881"/>
      <c r="I6" s="944" t="s">
        <v>291</v>
      </c>
      <c r="J6" s="945"/>
      <c r="K6" s="946"/>
    </row>
    <row r="7" spans="1:12" ht="90" customHeight="1">
      <c r="A7" s="881"/>
      <c r="B7" s="881"/>
      <c r="C7" s="881"/>
      <c r="D7" s="232" t="s">
        <v>292</v>
      </c>
      <c r="E7" s="232" t="s">
        <v>191</v>
      </c>
      <c r="F7" s="232" t="s">
        <v>440</v>
      </c>
      <c r="G7" s="232" t="s">
        <v>293</v>
      </c>
      <c r="H7" s="232" t="s">
        <v>414</v>
      </c>
      <c r="I7" s="232" t="s">
        <v>294</v>
      </c>
      <c r="J7" s="232" t="s">
        <v>295</v>
      </c>
      <c r="K7" s="232" t="s">
        <v>296</v>
      </c>
    </row>
    <row r="8" spans="1:12" ht="15">
      <c r="A8" s="203" t="s">
        <v>252</v>
      </c>
      <c r="B8" s="203" t="s">
        <v>253</v>
      </c>
      <c r="C8" s="203" t="s">
        <v>254</v>
      </c>
      <c r="D8" s="203" t="s">
        <v>255</v>
      </c>
      <c r="E8" s="203" t="s">
        <v>256</v>
      </c>
      <c r="F8" s="203" t="s">
        <v>257</v>
      </c>
      <c r="G8" s="203" t="s">
        <v>258</v>
      </c>
      <c r="H8" s="203" t="s">
        <v>259</v>
      </c>
      <c r="I8" s="203" t="s">
        <v>278</v>
      </c>
      <c r="J8" s="203" t="s">
        <v>279</v>
      </c>
      <c r="K8" s="203" t="s">
        <v>280</v>
      </c>
    </row>
    <row r="9" spans="1:12">
      <c r="A9" s="8">
        <v>1</v>
      </c>
      <c r="B9" s="948" t="s">
        <v>954</v>
      </c>
      <c r="C9" s="948"/>
      <c r="D9" s="948"/>
      <c r="E9" s="948"/>
      <c r="F9" s="948"/>
      <c r="G9" s="948"/>
      <c r="H9" s="948"/>
      <c r="I9" s="948"/>
      <c r="J9" s="948"/>
      <c r="K9" s="948"/>
    </row>
    <row r="10" spans="1:12">
      <c r="A10" s="8">
        <v>2</v>
      </c>
      <c r="B10" s="948"/>
      <c r="C10" s="948"/>
      <c r="D10" s="948"/>
      <c r="E10" s="948"/>
      <c r="F10" s="948"/>
      <c r="G10" s="948"/>
      <c r="H10" s="948"/>
      <c r="I10" s="948"/>
      <c r="J10" s="948"/>
      <c r="K10" s="948"/>
    </row>
    <row r="11" spans="1:12">
      <c r="A11" s="8">
        <v>3</v>
      </c>
      <c r="B11" s="948"/>
      <c r="C11" s="948"/>
      <c r="D11" s="948"/>
      <c r="E11" s="948"/>
      <c r="F11" s="948"/>
      <c r="G11" s="948"/>
      <c r="H11" s="948"/>
      <c r="I11" s="948"/>
      <c r="J11" s="948"/>
      <c r="K11" s="948"/>
    </row>
    <row r="12" spans="1:12">
      <c r="A12" s="8">
        <v>4</v>
      </c>
      <c r="B12" s="948"/>
      <c r="C12" s="948"/>
      <c r="D12" s="948"/>
      <c r="E12" s="948"/>
      <c r="F12" s="948"/>
      <c r="G12" s="948"/>
      <c r="H12" s="948"/>
      <c r="I12" s="948"/>
      <c r="J12" s="948"/>
      <c r="K12" s="948"/>
    </row>
    <row r="13" spans="1:12">
      <c r="A13" s="8">
        <v>5</v>
      </c>
      <c r="B13" s="948"/>
      <c r="C13" s="948"/>
      <c r="D13" s="948"/>
      <c r="E13" s="948"/>
      <c r="F13" s="948"/>
      <c r="G13" s="948"/>
      <c r="H13" s="948"/>
      <c r="I13" s="948"/>
      <c r="J13" s="948"/>
      <c r="K13" s="948"/>
    </row>
    <row r="14" spans="1:12">
      <c r="A14" s="8">
        <v>6</v>
      </c>
      <c r="B14" s="948"/>
      <c r="C14" s="948"/>
      <c r="D14" s="948"/>
      <c r="E14" s="948"/>
      <c r="F14" s="948"/>
      <c r="G14" s="948"/>
      <c r="H14" s="948"/>
      <c r="I14" s="948"/>
      <c r="J14" s="948"/>
      <c r="K14" s="948"/>
    </row>
    <row r="15" spans="1:12">
      <c r="A15" s="8">
        <v>7</v>
      </c>
      <c r="B15" s="948"/>
      <c r="C15" s="948"/>
      <c r="D15" s="948"/>
      <c r="E15" s="948"/>
      <c r="F15" s="948"/>
      <c r="G15" s="948"/>
      <c r="H15" s="948"/>
      <c r="I15" s="948"/>
      <c r="J15" s="948"/>
      <c r="K15" s="948"/>
    </row>
    <row r="16" spans="1:12">
      <c r="A16" s="8">
        <v>8</v>
      </c>
      <c r="B16" s="948"/>
      <c r="C16" s="948"/>
      <c r="D16" s="948"/>
      <c r="E16" s="948"/>
      <c r="F16" s="948"/>
      <c r="G16" s="948"/>
      <c r="H16" s="948"/>
      <c r="I16" s="948"/>
      <c r="J16" s="948"/>
      <c r="K16" s="948"/>
    </row>
    <row r="17" spans="1:12">
      <c r="A17" s="12"/>
      <c r="B17" s="477"/>
      <c r="C17" s="477"/>
      <c r="D17" s="477"/>
      <c r="E17" s="477"/>
      <c r="F17" s="477"/>
      <c r="G17" s="477"/>
      <c r="H17" s="477"/>
      <c r="I17" s="477"/>
      <c r="J17" s="477"/>
      <c r="K17" s="12"/>
    </row>
    <row r="18" spans="1:12">
      <c r="A18" s="29" t="s">
        <v>441</v>
      </c>
      <c r="B18" s="477"/>
      <c r="C18" s="477"/>
      <c r="D18" s="477"/>
      <c r="E18" s="477"/>
      <c r="F18" s="477"/>
      <c r="G18" s="477"/>
      <c r="H18" s="477"/>
      <c r="I18" s="477"/>
      <c r="J18" s="477"/>
      <c r="K18" s="12"/>
    </row>
    <row r="19" spans="1:12">
      <c r="A19" s="12"/>
      <c r="B19" s="477"/>
      <c r="C19" s="477"/>
      <c r="D19" s="477"/>
      <c r="E19" s="477"/>
      <c r="F19" s="477"/>
      <c r="G19" s="477"/>
      <c r="H19" s="477"/>
      <c r="I19" s="477"/>
      <c r="J19" s="477"/>
      <c r="K19" s="12"/>
    </row>
    <row r="20" spans="1:12">
      <c r="A20" s="214"/>
      <c r="B20" s="214"/>
      <c r="C20" s="214"/>
      <c r="D20" s="214"/>
      <c r="E20" s="12"/>
      <c r="F20" s="12"/>
      <c r="G20" s="12"/>
      <c r="H20" s="12"/>
      <c r="I20" s="947"/>
      <c r="J20" s="947"/>
      <c r="K20" s="947"/>
    </row>
    <row r="21" spans="1:12" ht="15" customHeight="1">
      <c r="A21" s="206"/>
      <c r="B21" s="206"/>
      <c r="C21" s="206"/>
      <c r="D21" s="138"/>
      <c r="E21" s="138"/>
      <c r="F21" s="138"/>
      <c r="G21" s="138"/>
      <c r="H21" s="272"/>
      <c r="I21" s="138"/>
      <c r="J21" s="138"/>
      <c r="K21" s="138"/>
      <c r="L21" s="220"/>
    </row>
    <row r="22" spans="1:12" ht="15" customHeight="1">
      <c r="A22" s="206"/>
      <c r="B22" s="206"/>
      <c r="C22" s="206"/>
      <c r="D22" s="14"/>
      <c r="E22" s="14"/>
      <c r="F22" s="14"/>
      <c r="G22" s="623" t="s">
        <v>1079</v>
      </c>
      <c r="H22" s="623"/>
      <c r="I22" s="623"/>
      <c r="J22" s="623"/>
      <c r="K22" s="623"/>
      <c r="L22" s="220"/>
    </row>
    <row r="23" spans="1:12" ht="15" customHeight="1">
      <c r="A23" s="206" t="s">
        <v>12</v>
      </c>
      <c r="C23" s="206"/>
      <c r="D23" s="578"/>
      <c r="E23" s="578"/>
      <c r="F23" s="578"/>
      <c r="G23" s="675" t="s">
        <v>1058</v>
      </c>
      <c r="H23" s="675"/>
      <c r="I23" s="675"/>
      <c r="J23" s="675"/>
      <c r="K23" s="675"/>
    </row>
    <row r="24" spans="1:12">
      <c r="D24" s="435"/>
      <c r="E24" s="435"/>
      <c r="F24" s="435"/>
      <c r="G24" s="435"/>
      <c r="H24" s="435"/>
      <c r="I24" s="435"/>
      <c r="J24" s="578"/>
      <c r="K24" s="578"/>
    </row>
    <row r="25" spans="1:12">
      <c r="D25" s="624" t="s">
        <v>1081</v>
      </c>
      <c r="E25" s="624"/>
      <c r="F25" s="435"/>
      <c r="G25" s="435"/>
      <c r="H25" s="435"/>
      <c r="I25" s="435"/>
      <c r="J25" s="435"/>
      <c r="K25" s="435"/>
    </row>
    <row r="26" spans="1:12">
      <c r="D26" s="14"/>
      <c r="E26" s="14"/>
      <c r="F26" s="34"/>
      <c r="G26" s="623" t="s">
        <v>1080</v>
      </c>
      <c r="H26" s="623"/>
      <c r="I26" s="623"/>
      <c r="J26" s="623"/>
      <c r="K26" s="623"/>
    </row>
  </sheetData>
  <mergeCells count="16">
    <mergeCell ref="G23:K23"/>
    <mergeCell ref="D25:E25"/>
    <mergeCell ref="G26:K26"/>
    <mergeCell ref="A1:I1"/>
    <mergeCell ref="J1:K1"/>
    <mergeCell ref="A2:K2"/>
    <mergeCell ref="A4:K4"/>
    <mergeCell ref="J5:L5"/>
    <mergeCell ref="A6:A7"/>
    <mergeCell ref="B6:B7"/>
    <mergeCell ref="C6:C7"/>
    <mergeCell ref="D6:H6"/>
    <mergeCell ref="I6:K6"/>
    <mergeCell ref="I20:K20"/>
    <mergeCell ref="B9:K16"/>
    <mergeCell ref="G22:K22"/>
  </mergeCells>
  <printOptions horizontalCentered="1"/>
  <pageMargins left="0.70866141732283472" right="0.70866141732283472" top="0.2362204724409449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2:IV37"/>
  <sheetViews>
    <sheetView view="pageBreakPreview" topLeftCell="A16" zoomScale="86" zoomScaleNormal="85" zoomScaleSheetLayoutView="86" workbookViewId="0">
      <selection activeCell="M31" sqref="M31:U37"/>
    </sheetView>
  </sheetViews>
  <sheetFormatPr defaultRowHeight="12.75"/>
  <cols>
    <col min="1" max="1" width="4.85546875" customWidth="1"/>
    <col min="2" max="2" width="19.5703125" customWidth="1"/>
    <col min="3" max="3" width="9.85546875" customWidth="1"/>
    <col min="4" max="4" width="9.28515625" customWidth="1"/>
    <col min="5" max="5" width="7.5703125" customWidth="1"/>
    <col min="6" max="7" width="9.5703125" customWidth="1"/>
    <col min="8" max="8" width="9" customWidth="1"/>
    <col min="9" max="9" width="8.28515625" customWidth="1"/>
    <col min="10" max="10" width="9.140625" customWidth="1"/>
    <col min="11" max="11" width="8.85546875" customWidth="1"/>
    <col min="12" max="12" width="8.7109375" customWidth="1"/>
    <col min="13" max="14" width="8.5703125" customWidth="1"/>
    <col min="15" max="15" width="9.140625" customWidth="1"/>
    <col min="16" max="17" width="8.5703125" customWidth="1"/>
    <col min="18" max="18" width="9" customWidth="1"/>
    <col min="19" max="19" width="10.5703125" customWidth="1"/>
    <col min="20" max="20" width="9.85546875" customWidth="1"/>
    <col min="21" max="21" width="10.5703125" customWidth="1"/>
    <col min="22" max="22" width="10.85546875" customWidth="1"/>
    <col min="28" max="28" width="11" customWidth="1"/>
    <col min="29" max="30" width="8.85546875" hidden="1" customWidth="1"/>
  </cols>
  <sheetData>
    <row r="2" spans="1:256">
      <c r="G2" s="623"/>
      <c r="H2" s="623"/>
      <c r="I2" s="623"/>
      <c r="J2" s="623"/>
      <c r="K2" s="623"/>
      <c r="L2" s="623"/>
      <c r="M2" s="623"/>
      <c r="N2" s="623"/>
      <c r="O2" s="623"/>
      <c r="P2" s="1"/>
      <c r="Q2" s="1"/>
      <c r="R2" s="1"/>
      <c r="T2" s="46" t="s">
        <v>56</v>
      </c>
    </row>
    <row r="3" spans="1:256" ht="15">
      <c r="A3" s="609" t="s">
        <v>54</v>
      </c>
      <c r="B3" s="609"/>
      <c r="C3" s="609"/>
      <c r="D3" s="609"/>
      <c r="E3" s="609"/>
      <c r="F3" s="609"/>
      <c r="G3" s="609"/>
      <c r="H3" s="609"/>
      <c r="I3" s="609"/>
      <c r="J3" s="609"/>
      <c r="K3" s="609"/>
      <c r="L3" s="609"/>
      <c r="M3" s="609"/>
      <c r="N3" s="609"/>
      <c r="O3" s="609"/>
      <c r="P3" s="609"/>
      <c r="Q3" s="609"/>
      <c r="R3" s="609"/>
      <c r="S3" s="609"/>
      <c r="T3" s="609"/>
      <c r="U3" s="609"/>
    </row>
    <row r="4" spans="1:256" ht="15.75">
      <c r="A4" s="663" t="s">
        <v>734</v>
      </c>
      <c r="B4" s="663"/>
      <c r="C4" s="663"/>
      <c r="D4" s="663"/>
      <c r="E4" s="663"/>
      <c r="F4" s="663"/>
      <c r="G4" s="663"/>
      <c r="H4" s="663"/>
      <c r="I4" s="663"/>
      <c r="J4" s="663"/>
      <c r="K4" s="663"/>
      <c r="L4" s="663"/>
      <c r="M4" s="663"/>
      <c r="N4" s="663"/>
      <c r="O4" s="663"/>
      <c r="P4" s="663"/>
      <c r="Q4" s="663"/>
      <c r="R4" s="663"/>
      <c r="S4" s="663"/>
      <c r="T4" s="663"/>
      <c r="U4" s="66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c r="A6" s="686" t="s">
        <v>784</v>
      </c>
      <c r="B6" s="686"/>
      <c r="C6" s="686"/>
      <c r="D6" s="686"/>
      <c r="E6" s="686"/>
      <c r="F6" s="686"/>
      <c r="G6" s="686"/>
      <c r="H6" s="686"/>
      <c r="I6" s="686"/>
      <c r="J6" s="686"/>
      <c r="K6" s="686"/>
      <c r="L6" s="686"/>
      <c r="M6" s="686"/>
      <c r="N6" s="686"/>
      <c r="O6" s="686"/>
      <c r="P6" s="686"/>
      <c r="Q6" s="686"/>
      <c r="R6" s="686"/>
      <c r="S6" s="686"/>
      <c r="T6" s="686"/>
      <c r="U6" s="686"/>
    </row>
    <row r="7" spans="1:256" ht="15.75">
      <c r="A7" s="45"/>
      <c r="B7" s="45"/>
      <c r="C7" s="45"/>
      <c r="D7" s="45"/>
      <c r="E7" s="45"/>
      <c r="F7" s="45"/>
      <c r="G7" s="45"/>
      <c r="H7" s="45"/>
      <c r="I7" s="45"/>
      <c r="J7" s="45"/>
      <c r="K7" s="45"/>
      <c r="L7" s="45"/>
      <c r="M7" s="45"/>
      <c r="N7" s="45"/>
      <c r="O7" s="45"/>
      <c r="P7" s="45"/>
      <c r="Q7" s="45"/>
      <c r="R7" s="45"/>
      <c r="S7" s="45"/>
      <c r="T7" s="45"/>
      <c r="U7" s="45"/>
    </row>
    <row r="8" spans="1:256" ht="15.75">
      <c r="A8" s="666" t="s">
        <v>919</v>
      </c>
      <c r="B8" s="666"/>
      <c r="C8" s="666"/>
      <c r="D8" s="30"/>
      <c r="E8" s="30"/>
      <c r="F8" s="30"/>
      <c r="G8" s="45"/>
      <c r="H8" s="45"/>
      <c r="I8" s="45"/>
      <c r="J8" s="45"/>
      <c r="K8" s="45"/>
      <c r="L8" s="45"/>
      <c r="M8" s="45"/>
      <c r="N8" s="45"/>
      <c r="O8" s="45"/>
      <c r="P8" s="45"/>
      <c r="Q8" s="45"/>
      <c r="R8" s="45"/>
      <c r="S8" s="45"/>
      <c r="T8" s="45"/>
      <c r="U8" s="45"/>
    </row>
    <row r="10" spans="1:256" ht="15">
      <c r="U10" s="700" t="s">
        <v>452</v>
      </c>
      <c r="V10" s="700"/>
      <c r="W10" s="15"/>
      <c r="X10" s="15"/>
      <c r="Y10" s="15"/>
      <c r="Z10" s="15"/>
      <c r="AA10" s="15"/>
      <c r="AB10" s="647"/>
      <c r="AC10" s="647"/>
      <c r="AD10" s="647"/>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4.25" customHeight="1">
      <c r="A11" s="688" t="s">
        <v>2</v>
      </c>
      <c r="B11" s="688" t="s">
        <v>104</v>
      </c>
      <c r="C11" s="691" t="s">
        <v>148</v>
      </c>
      <c r="D11" s="692"/>
      <c r="E11" s="692"/>
      <c r="F11" s="693"/>
      <c r="G11" s="691" t="s">
        <v>1068</v>
      </c>
      <c r="H11" s="692"/>
      <c r="I11" s="692"/>
      <c r="J11" s="692"/>
      <c r="K11" s="692"/>
      <c r="L11" s="692"/>
      <c r="M11" s="692"/>
      <c r="N11" s="692"/>
      <c r="O11" s="692"/>
      <c r="P11" s="692"/>
      <c r="Q11" s="692"/>
      <c r="R11" s="693"/>
      <c r="S11" s="701" t="s">
        <v>237</v>
      </c>
      <c r="T11" s="702"/>
      <c r="U11" s="702"/>
      <c r="V11" s="702"/>
      <c r="W11" s="123"/>
      <c r="X11" s="123"/>
      <c r="Y11" s="123"/>
      <c r="Z11" s="123"/>
      <c r="AA11" s="123"/>
      <c r="AB11" s="123"/>
      <c r="AC11" s="123"/>
      <c r="AD11" s="123"/>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ht="21" customHeight="1">
      <c r="A12" s="689"/>
      <c r="B12" s="689"/>
      <c r="C12" s="694"/>
      <c r="D12" s="695"/>
      <c r="E12" s="695"/>
      <c r="F12" s="696"/>
      <c r="G12" s="697" t="s">
        <v>167</v>
      </c>
      <c r="H12" s="698"/>
      <c r="I12" s="698"/>
      <c r="J12" s="699"/>
      <c r="K12" s="697" t="s">
        <v>168</v>
      </c>
      <c r="L12" s="698"/>
      <c r="M12" s="698"/>
      <c r="N12" s="699"/>
      <c r="O12" s="642" t="s">
        <v>16</v>
      </c>
      <c r="P12" s="642"/>
      <c r="Q12" s="642"/>
      <c r="R12" s="642"/>
      <c r="S12" s="703"/>
      <c r="T12" s="704"/>
      <c r="U12" s="704"/>
      <c r="V12" s="704"/>
      <c r="W12" s="123"/>
      <c r="X12" s="123"/>
      <c r="Y12" s="123"/>
      <c r="Z12" s="123"/>
      <c r="AA12" s="123"/>
      <c r="AB12" s="123"/>
      <c r="AC12" s="123"/>
      <c r="AD12" s="123"/>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c r="A13" s="690"/>
      <c r="B13" s="690"/>
      <c r="C13" s="566" t="s">
        <v>238</v>
      </c>
      <c r="D13" s="566" t="s">
        <v>239</v>
      </c>
      <c r="E13" s="566" t="s">
        <v>240</v>
      </c>
      <c r="F13" s="566" t="s">
        <v>86</v>
      </c>
      <c r="G13" s="566" t="s">
        <v>238</v>
      </c>
      <c r="H13" s="566" t="s">
        <v>239</v>
      </c>
      <c r="I13" s="566" t="s">
        <v>240</v>
      </c>
      <c r="J13" s="566" t="s">
        <v>16</v>
      </c>
      <c r="K13" s="566" t="s">
        <v>238</v>
      </c>
      <c r="L13" s="566" t="s">
        <v>239</v>
      </c>
      <c r="M13" s="566" t="s">
        <v>240</v>
      </c>
      <c r="N13" s="566" t="s">
        <v>86</v>
      </c>
      <c r="O13" s="566" t="s">
        <v>238</v>
      </c>
      <c r="P13" s="566" t="s">
        <v>239</v>
      </c>
      <c r="Q13" s="566" t="s">
        <v>240</v>
      </c>
      <c r="R13" s="566" t="s">
        <v>16</v>
      </c>
      <c r="S13" s="567" t="s">
        <v>448</v>
      </c>
      <c r="T13" s="567" t="s">
        <v>449</v>
      </c>
      <c r="U13" s="567" t="s">
        <v>450</v>
      </c>
      <c r="V13" s="569" t="s">
        <v>451</v>
      </c>
      <c r="W13" s="123"/>
      <c r="X13" s="123"/>
      <c r="Y13" s="123"/>
      <c r="Z13" s="123"/>
      <c r="AA13" s="123"/>
      <c r="AB13" s="123"/>
      <c r="AC13" s="123"/>
      <c r="AD13" s="123"/>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c r="A14" s="147">
        <v>1</v>
      </c>
      <c r="B14" s="165">
        <v>2</v>
      </c>
      <c r="C14" s="147">
        <v>3</v>
      </c>
      <c r="D14" s="147">
        <v>4</v>
      </c>
      <c r="E14" s="165">
        <v>5</v>
      </c>
      <c r="F14" s="147">
        <v>6</v>
      </c>
      <c r="G14" s="147">
        <v>7</v>
      </c>
      <c r="H14" s="165">
        <v>8</v>
      </c>
      <c r="I14" s="147">
        <v>9</v>
      </c>
      <c r="J14" s="147">
        <v>10</v>
      </c>
      <c r="K14" s="165">
        <v>11</v>
      </c>
      <c r="L14" s="147">
        <v>12</v>
      </c>
      <c r="M14" s="147">
        <v>13</v>
      </c>
      <c r="N14" s="165">
        <v>14</v>
      </c>
      <c r="O14" s="147">
        <v>15</v>
      </c>
      <c r="P14" s="147">
        <v>16</v>
      </c>
      <c r="Q14" s="165">
        <v>17</v>
      </c>
      <c r="R14" s="147">
        <v>18</v>
      </c>
      <c r="S14" s="147">
        <v>19</v>
      </c>
      <c r="T14" s="165">
        <v>20</v>
      </c>
      <c r="U14" s="147">
        <v>21</v>
      </c>
      <c r="V14" s="147">
        <v>22</v>
      </c>
      <c r="W14" s="166"/>
      <c r="X14" s="166"/>
      <c r="Y14" s="166"/>
      <c r="Z14" s="166"/>
      <c r="AA14" s="166"/>
      <c r="AB14" s="166"/>
      <c r="AC14" s="166"/>
      <c r="AD14" s="166"/>
      <c r="AE14" s="166"/>
      <c r="AF14" s="1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row>
    <row r="15" spans="1:256" ht="25.5">
      <c r="A15" s="17"/>
      <c r="B15" s="167" t="s">
        <v>225</v>
      </c>
      <c r="C15" s="17"/>
      <c r="D15" s="17"/>
      <c r="E15" s="17"/>
      <c r="F15" s="258"/>
      <c r="G15" s="8"/>
      <c r="H15" s="8"/>
      <c r="I15" s="8"/>
      <c r="J15" s="258"/>
      <c r="K15" s="8"/>
      <c r="L15" s="8"/>
      <c r="M15" s="8"/>
      <c r="N15" s="8"/>
      <c r="O15" s="8"/>
      <c r="P15" s="8"/>
      <c r="Q15" s="8"/>
      <c r="R15" s="8"/>
      <c r="S15" s="8"/>
      <c r="T15" s="9"/>
      <c r="U15" s="9"/>
      <c r="V15" s="9"/>
      <c r="W15" s="124"/>
      <c r="X15" s="124"/>
      <c r="Y15" s="124"/>
      <c r="Z15" s="124"/>
      <c r="AA15" s="124"/>
      <c r="AB15" s="124"/>
      <c r="AC15" s="124"/>
      <c r="AD15" s="124"/>
      <c r="AE15" s="124"/>
      <c r="AF15" s="124"/>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ht="18.75" customHeight="1">
      <c r="A16" s="3">
        <v>1</v>
      </c>
      <c r="B16" s="167" t="s">
        <v>173</v>
      </c>
      <c r="C16" s="405">
        <v>2562.4899999999998</v>
      </c>
      <c r="D16" s="407">
        <v>829.1</v>
      </c>
      <c r="E16" s="408">
        <v>57.25</v>
      </c>
      <c r="F16" s="407">
        <f>SUM(C16:E16)</f>
        <v>3448.8399999999997</v>
      </c>
      <c r="G16" s="407">
        <v>2562.4899999999998</v>
      </c>
      <c r="H16" s="407">
        <v>829.1</v>
      </c>
      <c r="I16" s="408">
        <v>57.25</v>
      </c>
      <c r="J16" s="407">
        <f>SUM(G16:I16)</f>
        <v>3448.8399999999997</v>
      </c>
      <c r="K16" s="407">
        <v>0</v>
      </c>
      <c r="L16" s="407">
        <v>0</v>
      </c>
      <c r="M16" s="407">
        <v>0</v>
      </c>
      <c r="N16" s="407">
        <v>0</v>
      </c>
      <c r="O16" s="407">
        <f>G16+K16</f>
        <v>2562.4899999999998</v>
      </c>
      <c r="P16" s="407">
        <f>H16+L16</f>
        <v>829.1</v>
      </c>
      <c r="Q16" s="407">
        <f>I16+M16</f>
        <v>57.25</v>
      </c>
      <c r="R16" s="407">
        <f>J16+N16</f>
        <v>3448.8399999999997</v>
      </c>
      <c r="S16" s="407">
        <f>C16-O16</f>
        <v>0</v>
      </c>
      <c r="T16" s="407">
        <f>D16-P16</f>
        <v>0</v>
      </c>
      <c r="U16" s="407">
        <f>E16-Q16</f>
        <v>0</v>
      </c>
      <c r="V16" s="407">
        <f>F16-R16</f>
        <v>0</v>
      </c>
      <c r="W16" s="124"/>
      <c r="X16" s="124"/>
      <c r="Y16" s="124"/>
      <c r="Z16" s="124"/>
      <c r="AA16" s="124"/>
      <c r="AB16" s="124"/>
      <c r="AC16" s="124"/>
      <c r="AD16" s="124"/>
      <c r="AE16" s="124"/>
      <c r="AF16" s="124"/>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37" ht="18" customHeight="1">
      <c r="A17" s="3">
        <v>2</v>
      </c>
      <c r="B17" s="168" t="s">
        <v>120</v>
      </c>
      <c r="C17" s="405">
        <v>56784.01</v>
      </c>
      <c r="D17" s="405">
        <v>18372.64</v>
      </c>
      <c r="E17" s="404">
        <v>1268.6600000000001</v>
      </c>
      <c r="F17" s="407">
        <f t="shared" ref="F17:F21" si="0">SUM(C17:E17)</f>
        <v>76425.31</v>
      </c>
      <c r="G17" s="404">
        <v>22961.13</v>
      </c>
      <c r="H17" s="404">
        <v>7429.15</v>
      </c>
      <c r="I17" s="18">
        <v>512.99</v>
      </c>
      <c r="J17" s="407">
        <f t="shared" ref="J17:J21" si="1">SUM(G17:I17)</f>
        <v>30903.27</v>
      </c>
      <c r="K17" s="404">
        <v>33822.879999999997</v>
      </c>
      <c r="L17" s="404">
        <v>10943.49</v>
      </c>
      <c r="M17" s="404">
        <v>755.67</v>
      </c>
      <c r="N17" s="404">
        <f>SUM(K17:M17)</f>
        <v>45522.039999999994</v>
      </c>
      <c r="O17" s="407">
        <f t="shared" ref="O17:O21" si="2">G17+K17</f>
        <v>56784.009999999995</v>
      </c>
      <c r="P17" s="407">
        <f t="shared" ref="P17:P21" si="3">H17+L17</f>
        <v>18372.64</v>
      </c>
      <c r="Q17" s="407">
        <f t="shared" ref="Q17:Q21" si="4">I17+M17</f>
        <v>1268.6599999999999</v>
      </c>
      <c r="R17" s="407">
        <f t="shared" ref="R17:R21" si="5">J17+N17</f>
        <v>76425.31</v>
      </c>
      <c r="S17" s="407">
        <f t="shared" ref="S17:S21" si="6">C17-O17</f>
        <v>0</v>
      </c>
      <c r="T17" s="407">
        <f>D17-P17</f>
        <v>0</v>
      </c>
      <c r="U17" s="407">
        <f t="shared" ref="U17:U21" si="7">E17-Q17</f>
        <v>0</v>
      </c>
      <c r="V17" s="407">
        <f t="shared" ref="V17:V21" si="8">F17-R17</f>
        <v>0</v>
      </c>
      <c r="Y17" s="666"/>
      <c r="Z17" s="666"/>
      <c r="AA17" s="666"/>
      <c r="AB17" s="666"/>
    </row>
    <row r="18" spans="1:37" ht="25.5">
      <c r="A18" s="3">
        <v>3</v>
      </c>
      <c r="B18" s="167" t="s">
        <v>121</v>
      </c>
      <c r="C18" s="405">
        <v>1281.24</v>
      </c>
      <c r="D18" s="405">
        <v>414.55</v>
      </c>
      <c r="E18" s="18">
        <v>28.63</v>
      </c>
      <c r="F18" s="407">
        <f t="shared" si="0"/>
        <v>1724.42</v>
      </c>
      <c r="G18" s="404">
        <v>1281.24</v>
      </c>
      <c r="H18" s="404">
        <v>414.55</v>
      </c>
      <c r="I18" s="18">
        <v>28.63</v>
      </c>
      <c r="J18" s="407">
        <f t="shared" si="1"/>
        <v>1724.42</v>
      </c>
      <c r="K18" s="404">
        <v>0</v>
      </c>
      <c r="L18" s="404">
        <v>0</v>
      </c>
      <c r="M18" s="404">
        <v>0</v>
      </c>
      <c r="N18" s="404">
        <f t="shared" ref="N18:N21" si="9">SUM(K18:M18)</f>
        <v>0</v>
      </c>
      <c r="O18" s="407">
        <f t="shared" si="2"/>
        <v>1281.24</v>
      </c>
      <c r="P18" s="407">
        <f t="shared" si="3"/>
        <v>414.55</v>
      </c>
      <c r="Q18" s="407">
        <f t="shared" si="4"/>
        <v>28.63</v>
      </c>
      <c r="R18" s="407">
        <f t="shared" si="5"/>
        <v>1724.42</v>
      </c>
      <c r="S18" s="407">
        <f t="shared" si="6"/>
        <v>0</v>
      </c>
      <c r="T18" s="407">
        <f t="shared" ref="T18:T21" si="10">D18-P18</f>
        <v>0</v>
      </c>
      <c r="U18" s="407">
        <f t="shared" si="7"/>
        <v>0</v>
      </c>
      <c r="V18" s="407">
        <f t="shared" si="8"/>
        <v>0</v>
      </c>
    </row>
    <row r="19" spans="1:37" ht="19.5" customHeight="1">
      <c r="A19" s="3">
        <v>4</v>
      </c>
      <c r="B19" s="168" t="s">
        <v>122</v>
      </c>
      <c r="C19" s="405">
        <v>877.96</v>
      </c>
      <c r="D19" s="405">
        <v>284.07</v>
      </c>
      <c r="E19" s="405">
        <v>19.61</v>
      </c>
      <c r="F19" s="405">
        <f t="shared" ref="F19" si="11">SUM(C19:E19)</f>
        <v>1181.6399999999999</v>
      </c>
      <c r="G19" s="405">
        <v>877.96</v>
      </c>
      <c r="H19" s="405">
        <v>284.07</v>
      </c>
      <c r="I19" s="405">
        <v>19.61</v>
      </c>
      <c r="J19" s="405">
        <f t="shared" ref="J19" si="12">SUM(G19:I19)</f>
        <v>1181.6399999999999</v>
      </c>
      <c r="K19" s="404">
        <v>0</v>
      </c>
      <c r="L19" s="404">
        <v>0</v>
      </c>
      <c r="M19" s="404">
        <v>0</v>
      </c>
      <c r="N19" s="404">
        <v>0</v>
      </c>
      <c r="O19" s="407">
        <f t="shared" si="2"/>
        <v>877.96</v>
      </c>
      <c r="P19" s="407">
        <f t="shared" si="3"/>
        <v>284.07</v>
      </c>
      <c r="Q19" s="407">
        <f t="shared" si="4"/>
        <v>19.61</v>
      </c>
      <c r="R19" s="407">
        <f t="shared" si="5"/>
        <v>1181.6399999999999</v>
      </c>
      <c r="S19" s="407">
        <f t="shared" si="6"/>
        <v>0</v>
      </c>
      <c r="T19" s="407">
        <f t="shared" si="10"/>
        <v>0</v>
      </c>
      <c r="U19" s="407">
        <f t="shared" si="7"/>
        <v>0</v>
      </c>
      <c r="V19" s="407">
        <f t="shared" si="8"/>
        <v>0</v>
      </c>
    </row>
    <row r="20" spans="1:37" ht="25.5">
      <c r="A20" s="3">
        <v>5</v>
      </c>
      <c r="B20" s="167" t="s">
        <v>123</v>
      </c>
      <c r="C20" s="405">
        <v>10281.67</v>
      </c>
      <c r="D20" s="405">
        <v>3326.66</v>
      </c>
      <c r="E20" s="405">
        <v>229.71</v>
      </c>
      <c r="F20" s="405">
        <f t="shared" ref="F20" si="13">SUM(C20:E20)</f>
        <v>13838.039999999999</v>
      </c>
      <c r="G20" s="405">
        <v>5712.04</v>
      </c>
      <c r="H20" s="405">
        <v>1848.14</v>
      </c>
      <c r="I20" s="405">
        <v>127.62</v>
      </c>
      <c r="J20" s="405">
        <f t="shared" ref="J20" si="14">SUM(G20:I20)</f>
        <v>7687.8</v>
      </c>
      <c r="K20" s="404">
        <v>4569.63</v>
      </c>
      <c r="L20" s="404">
        <v>1478.52</v>
      </c>
      <c r="M20" s="404">
        <v>102.09</v>
      </c>
      <c r="N20" s="404">
        <f>SUM(K20:M20)</f>
        <v>6150.24</v>
      </c>
      <c r="O20" s="407">
        <f t="shared" si="2"/>
        <v>10281.67</v>
      </c>
      <c r="P20" s="407">
        <f t="shared" si="3"/>
        <v>3326.66</v>
      </c>
      <c r="Q20" s="407">
        <f t="shared" si="4"/>
        <v>229.71</v>
      </c>
      <c r="R20" s="407">
        <f t="shared" si="5"/>
        <v>13838.04</v>
      </c>
      <c r="S20" s="407">
        <f t="shared" si="6"/>
        <v>0</v>
      </c>
      <c r="T20" s="407">
        <f t="shared" si="10"/>
        <v>0</v>
      </c>
      <c r="U20" s="407">
        <f t="shared" si="7"/>
        <v>0</v>
      </c>
      <c r="V20" s="407">
        <f t="shared" si="8"/>
        <v>0</v>
      </c>
    </row>
    <row r="21" spans="1:37" s="15" customFormat="1" ht="19.5" customHeight="1">
      <c r="A21" s="257"/>
      <c r="B21" s="271" t="s">
        <v>86</v>
      </c>
      <c r="C21" s="405">
        <f>SUM(C16:C20)</f>
        <v>71787.37</v>
      </c>
      <c r="D21" s="405">
        <f t="shared" ref="D21:E21" si="15">SUM(D16:D20)</f>
        <v>23227.019999999997</v>
      </c>
      <c r="E21" s="405">
        <f t="shared" si="15"/>
        <v>1603.8600000000001</v>
      </c>
      <c r="F21" s="407">
        <f t="shared" si="0"/>
        <v>96618.249999999985</v>
      </c>
      <c r="G21" s="404">
        <f>SUM(G16:G20)</f>
        <v>33394.86</v>
      </c>
      <c r="H21" s="404">
        <f>SUM(H16:H20)</f>
        <v>10805.009999999998</v>
      </c>
      <c r="I21" s="404">
        <f>SUM(I16:I20)</f>
        <v>746.1</v>
      </c>
      <c r="J21" s="407">
        <f t="shared" si="1"/>
        <v>44945.969999999994</v>
      </c>
      <c r="K21" s="404">
        <f>SUM(K16:K20)</f>
        <v>38392.509999999995</v>
      </c>
      <c r="L21" s="404">
        <f t="shared" ref="L21:M21" si="16">SUM(L16:L20)</f>
        <v>12422.01</v>
      </c>
      <c r="M21" s="404">
        <f t="shared" si="16"/>
        <v>857.76</v>
      </c>
      <c r="N21" s="404">
        <f t="shared" si="9"/>
        <v>51672.28</v>
      </c>
      <c r="O21" s="407">
        <f t="shared" si="2"/>
        <v>71787.37</v>
      </c>
      <c r="P21" s="407">
        <f t="shared" si="3"/>
        <v>23227.019999999997</v>
      </c>
      <c r="Q21" s="407">
        <f t="shared" si="4"/>
        <v>1603.8600000000001</v>
      </c>
      <c r="R21" s="407">
        <f t="shared" si="5"/>
        <v>96618.25</v>
      </c>
      <c r="S21" s="407">
        <f t="shared" si="6"/>
        <v>0</v>
      </c>
      <c r="T21" s="407">
        <f t="shared" si="10"/>
        <v>0</v>
      </c>
      <c r="U21" s="407">
        <f t="shared" si="7"/>
        <v>0</v>
      </c>
      <c r="V21" s="407">
        <f t="shared" si="8"/>
        <v>0</v>
      </c>
    </row>
    <row r="22" spans="1:37" ht="25.5">
      <c r="A22" s="3"/>
      <c r="B22" s="169" t="s">
        <v>226</v>
      </c>
      <c r="C22" s="18"/>
      <c r="D22" s="18"/>
      <c r="E22" s="18"/>
      <c r="F22" s="259"/>
      <c r="G22" s="18"/>
      <c r="H22" s="18"/>
      <c r="I22" s="18"/>
      <c r="J22" s="259"/>
      <c r="K22" s="18"/>
      <c r="L22" s="18"/>
      <c r="M22" s="18"/>
      <c r="N22" s="18"/>
      <c r="O22" s="18"/>
      <c r="P22" s="18"/>
      <c r="Q22" s="18"/>
      <c r="R22" s="18"/>
      <c r="S22" s="18"/>
      <c r="T22" s="18"/>
      <c r="U22" s="18"/>
      <c r="V22" s="18"/>
    </row>
    <row r="23" spans="1:37" ht="19.5" customHeight="1">
      <c r="A23" s="3">
        <v>6</v>
      </c>
      <c r="B23" s="167" t="s">
        <v>175</v>
      </c>
      <c r="C23" s="18"/>
      <c r="D23" s="18"/>
      <c r="E23" s="18"/>
      <c r="F23" s="259"/>
      <c r="G23" s="18"/>
      <c r="H23" s="18"/>
      <c r="I23" s="18"/>
      <c r="J23" s="259"/>
      <c r="K23" s="18"/>
      <c r="L23" s="18"/>
      <c r="M23" s="18"/>
      <c r="N23" s="18"/>
      <c r="O23" s="18"/>
      <c r="P23" s="18"/>
      <c r="Q23" s="18"/>
      <c r="R23" s="18"/>
      <c r="S23" s="18"/>
      <c r="T23" s="18"/>
      <c r="U23" s="18"/>
      <c r="V23" s="18"/>
    </row>
    <row r="24" spans="1:37" ht="19.5" customHeight="1">
      <c r="A24" s="3">
        <v>7</v>
      </c>
      <c r="B24" s="168" t="s">
        <v>1005</v>
      </c>
      <c r="C24" s="404">
        <f>G24+K24</f>
        <v>679.57999999999993</v>
      </c>
      <c r="D24" s="404">
        <f>H24+L24</f>
        <v>219.89</v>
      </c>
      <c r="E24" s="404">
        <f>I24+M24</f>
        <v>15.18</v>
      </c>
      <c r="F24" s="18">
        <f>J24+N24</f>
        <v>914.65000000000009</v>
      </c>
      <c r="G24" s="404">
        <v>407.75</v>
      </c>
      <c r="H24" s="404">
        <v>131.93</v>
      </c>
      <c r="I24" s="404">
        <v>9.11</v>
      </c>
      <c r="J24" s="18">
        <f>SUM(G24:I24)</f>
        <v>548.79000000000008</v>
      </c>
      <c r="K24" s="18">
        <v>271.83</v>
      </c>
      <c r="L24" s="18">
        <v>87.96</v>
      </c>
      <c r="M24" s="18">
        <v>6.07</v>
      </c>
      <c r="N24" s="18">
        <f>SUM(K24:M24)</f>
        <v>365.85999999999996</v>
      </c>
      <c r="O24" s="404">
        <f>G24+K24</f>
        <v>679.57999999999993</v>
      </c>
      <c r="P24" s="404">
        <f>H24+L24</f>
        <v>219.89</v>
      </c>
      <c r="Q24" s="404">
        <f>I24+M24</f>
        <v>15.18</v>
      </c>
      <c r="R24" s="18">
        <f>J24+N24</f>
        <v>914.65000000000009</v>
      </c>
      <c r="S24" s="407">
        <f t="shared" ref="S24" si="17">C24-O24</f>
        <v>0</v>
      </c>
      <c r="T24" s="407">
        <f t="shared" ref="T24" si="18">D24-P24</f>
        <v>0</v>
      </c>
      <c r="U24" s="407">
        <f t="shared" ref="U24" si="19">E24-Q24</f>
        <v>0</v>
      </c>
      <c r="V24" s="407">
        <f t="shared" ref="V24" si="20">F24-R24</f>
        <v>0</v>
      </c>
    </row>
    <row r="25" spans="1:37" ht="25.5">
      <c r="A25" s="351">
        <v>8</v>
      </c>
      <c r="B25" s="167" t="s">
        <v>948</v>
      </c>
      <c r="C25" s="404">
        <f t="shared" ref="C25:C26" si="21">G25+K25</f>
        <v>161</v>
      </c>
      <c r="D25" s="404">
        <f t="shared" ref="D25:D26" si="22">H25+L25</f>
        <v>52.1</v>
      </c>
      <c r="E25" s="404">
        <f t="shared" ref="E25:E26" si="23">I25+M25</f>
        <v>3.6</v>
      </c>
      <c r="F25" s="404">
        <f t="shared" ref="F25:F26" si="24">J25+N25</f>
        <v>216.70000000000002</v>
      </c>
      <c r="G25" s="404">
        <v>96.6</v>
      </c>
      <c r="H25" s="18">
        <v>31.26</v>
      </c>
      <c r="I25" s="18">
        <v>2.16</v>
      </c>
      <c r="J25" s="18">
        <f t="shared" ref="J25:J26" si="25">SUM(G25:I25)</f>
        <v>130.02000000000001</v>
      </c>
      <c r="K25" s="404">
        <v>64.400000000000006</v>
      </c>
      <c r="L25" s="18">
        <v>20.84</v>
      </c>
      <c r="M25" s="18">
        <v>1.44</v>
      </c>
      <c r="N25" s="18">
        <f t="shared" ref="N25:N26" si="26">SUM(K25:M25)</f>
        <v>86.68</v>
      </c>
      <c r="O25" s="404">
        <f t="shared" ref="O25:O27" si="27">G25+K25</f>
        <v>161</v>
      </c>
      <c r="P25" s="404">
        <f t="shared" ref="P25:P27" si="28">H25+L25</f>
        <v>52.1</v>
      </c>
      <c r="Q25" s="404">
        <f t="shared" ref="Q25:Q27" si="29">I25+M25</f>
        <v>3.6</v>
      </c>
      <c r="R25" s="18">
        <f t="shared" ref="R25:R27" si="30">J25+N25</f>
        <v>216.70000000000002</v>
      </c>
      <c r="S25" s="407">
        <f t="shared" ref="S25:S27" si="31">C25-O25</f>
        <v>0</v>
      </c>
      <c r="T25" s="407">
        <f t="shared" ref="T25:T27" si="32">D25-P25</f>
        <v>0</v>
      </c>
      <c r="U25" s="407">
        <f t="shared" ref="U25:U27" si="33">E25-Q25</f>
        <v>0</v>
      </c>
      <c r="V25" s="407">
        <f t="shared" ref="V25:V27" si="34">F25-R25</f>
        <v>0</v>
      </c>
    </row>
    <row r="26" spans="1:37" s="14" customFormat="1" ht="19.5" customHeight="1">
      <c r="A26" s="28"/>
      <c r="B26" s="168" t="s">
        <v>86</v>
      </c>
      <c r="C26" s="409">
        <f t="shared" si="21"/>
        <v>840.58</v>
      </c>
      <c r="D26" s="409">
        <f t="shared" si="22"/>
        <v>271.99</v>
      </c>
      <c r="E26" s="409">
        <f t="shared" si="23"/>
        <v>18.78</v>
      </c>
      <c r="F26" s="28">
        <f t="shared" si="24"/>
        <v>1131.3499999999999</v>
      </c>
      <c r="G26" s="409">
        <f>SUM(G24:G25)</f>
        <v>504.35</v>
      </c>
      <c r="H26" s="409">
        <f t="shared" ref="H26:I26" si="35">SUM(H24:H25)</f>
        <v>163.19</v>
      </c>
      <c r="I26" s="409">
        <f t="shared" si="35"/>
        <v>11.27</v>
      </c>
      <c r="J26" s="28">
        <f t="shared" si="25"/>
        <v>678.81</v>
      </c>
      <c r="K26" s="409">
        <f>SUM(K24:K25)</f>
        <v>336.23</v>
      </c>
      <c r="L26" s="409">
        <f t="shared" ref="L26:M26" si="36">SUM(L24:L25)</f>
        <v>108.8</v>
      </c>
      <c r="M26" s="28">
        <f t="shared" si="36"/>
        <v>7.51</v>
      </c>
      <c r="N26" s="28">
        <f t="shared" si="26"/>
        <v>452.54</v>
      </c>
      <c r="O26" s="404">
        <f t="shared" si="27"/>
        <v>840.58</v>
      </c>
      <c r="P26" s="404">
        <f t="shared" si="28"/>
        <v>271.99</v>
      </c>
      <c r="Q26" s="404">
        <f t="shared" si="29"/>
        <v>18.78</v>
      </c>
      <c r="R26" s="18">
        <f t="shared" si="30"/>
        <v>1131.3499999999999</v>
      </c>
      <c r="S26" s="407">
        <f t="shared" si="31"/>
        <v>0</v>
      </c>
      <c r="T26" s="407">
        <f t="shared" si="32"/>
        <v>0</v>
      </c>
      <c r="U26" s="407">
        <f t="shared" si="33"/>
        <v>0</v>
      </c>
      <c r="V26" s="407">
        <f t="shared" si="34"/>
        <v>0</v>
      </c>
    </row>
    <row r="27" spans="1:37" s="14" customFormat="1" ht="18" customHeight="1">
      <c r="A27" s="28"/>
      <c r="B27" s="168" t="s">
        <v>33</v>
      </c>
      <c r="C27" s="409">
        <f>C21+C26</f>
        <v>72627.95</v>
      </c>
      <c r="D27" s="409">
        <f t="shared" ref="D27:F27" si="37">D21+D26</f>
        <v>23499.01</v>
      </c>
      <c r="E27" s="409">
        <f t="shared" si="37"/>
        <v>1622.64</v>
      </c>
      <c r="F27" s="409">
        <f t="shared" si="37"/>
        <v>97749.599999999991</v>
      </c>
      <c r="G27" s="409">
        <f t="shared" ref="G27" si="38">G21+G26</f>
        <v>33899.21</v>
      </c>
      <c r="H27" s="409">
        <f t="shared" ref="H27:I27" si="39">H21+H26</f>
        <v>10968.199999999999</v>
      </c>
      <c r="I27" s="409">
        <f t="shared" si="39"/>
        <v>757.37</v>
      </c>
      <c r="J27" s="409">
        <f t="shared" ref="J27" si="40">J21+J26</f>
        <v>45624.779999999992</v>
      </c>
      <c r="K27" s="409">
        <f t="shared" ref="K27:L27" si="41">K21+K26</f>
        <v>38728.74</v>
      </c>
      <c r="L27" s="409">
        <f t="shared" si="41"/>
        <v>12530.81</v>
      </c>
      <c r="M27" s="409">
        <f t="shared" ref="M27" si="42">M21+M26</f>
        <v>865.27</v>
      </c>
      <c r="N27" s="409">
        <f t="shared" ref="N27" si="43">N21+N26</f>
        <v>52124.82</v>
      </c>
      <c r="O27" s="409">
        <f t="shared" si="27"/>
        <v>72627.95</v>
      </c>
      <c r="P27" s="409">
        <f t="shared" si="28"/>
        <v>23499.01</v>
      </c>
      <c r="Q27" s="409">
        <f t="shared" si="29"/>
        <v>1622.6399999999999</v>
      </c>
      <c r="R27" s="409">
        <f t="shared" si="30"/>
        <v>97749.599999999991</v>
      </c>
      <c r="S27" s="410">
        <f t="shared" si="31"/>
        <v>0</v>
      </c>
      <c r="T27" s="410">
        <f t="shared" si="32"/>
        <v>0</v>
      </c>
      <c r="U27" s="410">
        <f t="shared" si="33"/>
        <v>0</v>
      </c>
      <c r="V27" s="410">
        <f t="shared" si="34"/>
        <v>0</v>
      </c>
    </row>
    <row r="28" spans="1:37" ht="19.5" customHeight="1">
      <c r="A28" s="687" t="s">
        <v>1060</v>
      </c>
      <c r="B28" s="687"/>
      <c r="C28" s="687"/>
      <c r="D28" s="687"/>
      <c r="E28" s="687"/>
      <c r="F28" s="687"/>
      <c r="G28" s="687"/>
      <c r="H28" s="687"/>
      <c r="I28" s="687"/>
      <c r="J28" s="687"/>
      <c r="K28" s="687"/>
      <c r="L28" s="687"/>
      <c r="M28" s="687"/>
      <c r="N28" s="687"/>
      <c r="O28" s="687"/>
      <c r="P28" s="687"/>
      <c r="Q28" s="687"/>
      <c r="R28" s="687"/>
      <c r="S28" s="687"/>
      <c r="T28" s="687"/>
      <c r="U28" s="687"/>
      <c r="V28" s="687"/>
    </row>
    <row r="29" spans="1:37" ht="25.5" customHeight="1">
      <c r="A29" s="14" t="s">
        <v>12</v>
      </c>
      <c r="B29" s="14"/>
      <c r="C29" s="14"/>
      <c r="D29" s="14"/>
      <c r="E29" s="14"/>
      <c r="F29" s="14"/>
      <c r="G29" s="14"/>
      <c r="H29" s="14"/>
      <c r="I29" s="14"/>
      <c r="J29" s="14"/>
      <c r="K29" s="14"/>
      <c r="L29" s="14"/>
      <c r="M29" s="14"/>
      <c r="N29" s="14"/>
      <c r="O29" s="14"/>
      <c r="P29" s="14"/>
      <c r="Q29" s="14"/>
      <c r="R29" s="14"/>
      <c r="S29" s="435"/>
      <c r="T29" s="435"/>
      <c r="U29" s="435"/>
      <c r="V29" s="14"/>
      <c r="W29" s="578"/>
      <c r="X29" s="578"/>
      <c r="Y29" s="578"/>
      <c r="Z29" s="578"/>
      <c r="AA29" s="578"/>
      <c r="AE29" s="15"/>
      <c r="AF29" s="15"/>
    </row>
    <row r="30" spans="1:37">
      <c r="A30" s="435"/>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15"/>
      <c r="AF30" s="15"/>
    </row>
    <row r="31" spans="1:37">
      <c r="A31" s="435"/>
      <c r="B31" s="435"/>
      <c r="C31" s="435"/>
      <c r="D31" s="435"/>
      <c r="E31" s="435"/>
      <c r="F31" s="435"/>
      <c r="G31" s="435"/>
      <c r="H31" s="435"/>
      <c r="I31" s="435"/>
      <c r="J31" s="435"/>
      <c r="K31" s="435"/>
      <c r="L31" s="435"/>
      <c r="M31" s="14"/>
      <c r="N31" s="14"/>
      <c r="O31" s="14"/>
      <c r="P31" s="14"/>
      <c r="Q31" s="14"/>
      <c r="R31" s="14"/>
      <c r="S31" s="14"/>
      <c r="T31" s="14"/>
      <c r="U31" s="14"/>
      <c r="V31" s="573"/>
      <c r="W31" s="573"/>
      <c r="X31" s="573"/>
      <c r="Y31" s="573"/>
      <c r="Z31" s="573"/>
      <c r="AA31" s="573"/>
      <c r="AB31" s="573"/>
      <c r="AC31" s="573"/>
      <c r="AD31" s="573"/>
      <c r="AE31" s="123"/>
      <c r="AF31" s="123"/>
      <c r="AG31" s="123"/>
      <c r="AH31" s="123"/>
      <c r="AI31" s="123"/>
      <c r="AJ31" s="123"/>
      <c r="AK31" s="123"/>
    </row>
    <row r="32" spans="1:37">
      <c r="A32" s="14"/>
      <c r="B32" s="14"/>
      <c r="C32" s="14"/>
      <c r="D32" s="14"/>
      <c r="E32" s="14"/>
      <c r="F32" s="14"/>
      <c r="G32" s="14"/>
      <c r="H32" s="14"/>
      <c r="I32" s="14"/>
      <c r="J32" s="14"/>
      <c r="K32" s="14"/>
      <c r="L32" s="14"/>
      <c r="M32" s="14"/>
      <c r="N32" s="14"/>
      <c r="O32" s="14"/>
      <c r="P32" s="14"/>
      <c r="Q32" s="623" t="s">
        <v>1079</v>
      </c>
      <c r="R32" s="623"/>
      <c r="S32" s="623"/>
      <c r="T32" s="623"/>
      <c r="U32" s="623"/>
      <c r="V32" s="574"/>
      <c r="W32" s="14"/>
      <c r="X32" s="14"/>
      <c r="Y32" s="14"/>
      <c r="Z32" s="14"/>
      <c r="AE32" s="14"/>
      <c r="AF32" s="14"/>
    </row>
    <row r="33" spans="13:21" ht="15" customHeight="1">
      <c r="M33" s="578"/>
      <c r="N33" s="578"/>
      <c r="O33" s="578"/>
      <c r="P33" s="578"/>
      <c r="Q33" s="675" t="s">
        <v>1058</v>
      </c>
      <c r="R33" s="675"/>
      <c r="S33" s="675"/>
      <c r="T33" s="675"/>
      <c r="U33" s="675"/>
    </row>
    <row r="34" spans="13:21" ht="15" customHeight="1">
      <c r="M34" s="435"/>
      <c r="N34" s="435"/>
      <c r="O34" s="435"/>
      <c r="P34" s="435"/>
      <c r="Q34" s="435"/>
      <c r="R34" s="435"/>
      <c r="S34" s="435"/>
      <c r="T34" s="578"/>
      <c r="U34" s="578"/>
    </row>
    <row r="35" spans="13:21" ht="12.75" customHeight="1">
      <c r="M35" s="435"/>
      <c r="N35" s="624" t="s">
        <v>1081</v>
      </c>
      <c r="O35" s="624"/>
      <c r="P35" s="435"/>
      <c r="Q35" s="435"/>
      <c r="R35" s="435"/>
      <c r="S35" s="435"/>
      <c r="T35" s="435"/>
      <c r="U35" s="435"/>
    </row>
    <row r="36" spans="13:21">
      <c r="M36" s="14"/>
      <c r="N36" s="14"/>
      <c r="O36" s="14"/>
      <c r="P36" s="34"/>
      <c r="Q36" s="623" t="s">
        <v>1080</v>
      </c>
      <c r="R36" s="623"/>
      <c r="S36" s="623"/>
      <c r="T36" s="623"/>
      <c r="U36" s="623"/>
    </row>
    <row r="37" spans="13:21">
      <c r="M37" s="14"/>
      <c r="N37" s="14"/>
      <c r="O37" s="14"/>
      <c r="P37" s="14"/>
      <c r="Q37" s="14"/>
      <c r="R37" s="14"/>
      <c r="S37" s="14"/>
      <c r="T37" s="14"/>
      <c r="U37" s="14"/>
    </row>
  </sheetData>
  <mergeCells count="21">
    <mergeCell ref="Y17:AB17"/>
    <mergeCell ref="AB10:AD10"/>
    <mergeCell ref="C11:F12"/>
    <mergeCell ref="G12:J12"/>
    <mergeCell ref="K12:N12"/>
    <mergeCell ref="O12:R12"/>
    <mergeCell ref="G11:R11"/>
    <mergeCell ref="U10:V10"/>
    <mergeCell ref="S11:V12"/>
    <mergeCell ref="N35:O35"/>
    <mergeCell ref="Q36:U36"/>
    <mergeCell ref="Q32:U32"/>
    <mergeCell ref="Q33:U33"/>
    <mergeCell ref="G2:O2"/>
    <mergeCell ref="A3:U3"/>
    <mergeCell ref="A4:U4"/>
    <mergeCell ref="A6:U6"/>
    <mergeCell ref="A8:C8"/>
    <mergeCell ref="A28:V28"/>
    <mergeCell ref="A11:A13"/>
    <mergeCell ref="B11:B13"/>
  </mergeCells>
  <printOptions horizontalCentered="1"/>
  <pageMargins left="0.70866141732283472" right="0.70866141732283472" top="0.23622047244094491" bottom="0" header="0.31496062992125984" footer="0.31496062992125984"/>
  <pageSetup paperSize="9" scale="64"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sheetPr>
    <pageSetUpPr fitToPage="1"/>
  </sheetPr>
  <dimension ref="A1:O26"/>
  <sheetViews>
    <sheetView view="pageBreakPreview" zoomScale="80" zoomScaleSheetLayoutView="80" workbookViewId="0">
      <selection sqref="A1:N1"/>
    </sheetView>
  </sheetViews>
  <sheetFormatPr defaultRowHeight="12.75"/>
  <cols>
    <col min="1" max="1" width="7.85546875" customWidth="1"/>
    <col min="2" max="2" width="14.4257812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c r="A1" s="746" t="s">
        <v>0</v>
      </c>
      <c r="B1" s="746"/>
      <c r="C1" s="746"/>
      <c r="D1" s="746"/>
      <c r="E1" s="746"/>
      <c r="F1" s="746"/>
      <c r="G1" s="746"/>
      <c r="H1" s="746"/>
      <c r="I1" s="746"/>
      <c r="J1" s="746"/>
      <c r="K1" s="746"/>
      <c r="L1" s="746"/>
      <c r="M1" s="746"/>
      <c r="N1" s="746"/>
      <c r="O1" s="241" t="s">
        <v>518</v>
      </c>
    </row>
    <row r="2" spans="1:15" ht="21">
      <c r="A2" s="745" t="s">
        <v>734</v>
      </c>
      <c r="B2" s="745"/>
      <c r="C2" s="745"/>
      <c r="D2" s="745"/>
      <c r="E2" s="745"/>
      <c r="F2" s="745"/>
      <c r="G2" s="745"/>
      <c r="H2" s="745"/>
      <c r="I2" s="745"/>
      <c r="J2" s="745"/>
      <c r="K2" s="745"/>
      <c r="L2" s="745"/>
      <c r="M2" s="745"/>
      <c r="N2" s="745"/>
      <c r="O2" s="745"/>
    </row>
    <row r="3" spans="1:15" ht="15">
      <c r="A3" s="200"/>
      <c r="B3" s="200"/>
      <c r="C3" s="200"/>
      <c r="D3" s="200"/>
      <c r="E3" s="200"/>
      <c r="F3" s="200"/>
      <c r="G3" s="200"/>
      <c r="H3" s="200"/>
      <c r="I3" s="200"/>
      <c r="J3" s="200"/>
      <c r="K3" s="200"/>
    </row>
    <row r="4" spans="1:15" ht="18">
      <c r="A4" s="746" t="s">
        <v>517</v>
      </c>
      <c r="B4" s="746"/>
      <c r="C4" s="746"/>
      <c r="D4" s="746"/>
      <c r="E4" s="746"/>
      <c r="F4" s="746"/>
      <c r="G4" s="746"/>
      <c r="H4" s="746"/>
      <c r="I4" s="746"/>
      <c r="J4" s="746"/>
      <c r="K4" s="746"/>
      <c r="L4" s="746"/>
      <c r="M4" s="746"/>
      <c r="N4" s="746"/>
      <c r="O4" s="746"/>
    </row>
    <row r="5" spans="1:15" ht="15">
      <c r="A5" s="201" t="s">
        <v>919</v>
      </c>
      <c r="B5" s="201"/>
      <c r="C5" s="201"/>
      <c r="D5" s="201"/>
      <c r="E5" s="201"/>
      <c r="F5" s="201"/>
      <c r="G5" s="201"/>
      <c r="H5" s="201"/>
      <c r="I5" s="201"/>
      <c r="J5" s="201"/>
      <c r="K5" s="200"/>
      <c r="M5" s="943" t="s">
        <v>1070</v>
      </c>
      <c r="N5" s="943"/>
      <c r="O5" s="943"/>
    </row>
    <row r="6" spans="1:15" ht="44.25" customHeight="1">
      <c r="A6" s="881" t="s">
        <v>2</v>
      </c>
      <c r="B6" s="881" t="s">
        <v>3</v>
      </c>
      <c r="C6" s="881" t="s">
        <v>297</v>
      </c>
      <c r="D6" s="897" t="s">
        <v>298</v>
      </c>
      <c r="E6" s="897" t="s">
        <v>299</v>
      </c>
      <c r="F6" s="897" t="s">
        <v>300</v>
      </c>
      <c r="G6" s="897" t="s">
        <v>301</v>
      </c>
      <c r="H6" s="881" t="s">
        <v>302</v>
      </c>
      <c r="I6" s="881"/>
      <c r="J6" s="881" t="s">
        <v>303</v>
      </c>
      <c r="K6" s="881"/>
      <c r="L6" s="881" t="s">
        <v>304</v>
      </c>
      <c r="M6" s="881"/>
      <c r="N6" s="881" t="s">
        <v>305</v>
      </c>
      <c r="O6" s="881"/>
    </row>
    <row r="7" spans="1:15" ht="54" customHeight="1">
      <c r="A7" s="881"/>
      <c r="B7" s="881"/>
      <c r="C7" s="881"/>
      <c r="D7" s="898"/>
      <c r="E7" s="898"/>
      <c r="F7" s="898"/>
      <c r="G7" s="898"/>
      <c r="H7" s="232" t="s">
        <v>306</v>
      </c>
      <c r="I7" s="232" t="s">
        <v>307</v>
      </c>
      <c r="J7" s="232" t="s">
        <v>306</v>
      </c>
      <c r="K7" s="232" t="s">
        <v>307</v>
      </c>
      <c r="L7" s="232" t="s">
        <v>306</v>
      </c>
      <c r="M7" s="232" t="s">
        <v>307</v>
      </c>
      <c r="N7" s="232" t="s">
        <v>306</v>
      </c>
      <c r="O7" s="232" t="s">
        <v>307</v>
      </c>
    </row>
    <row r="8" spans="1:15" ht="15">
      <c r="A8" s="203" t="s">
        <v>252</v>
      </c>
      <c r="B8" s="203" t="s">
        <v>253</v>
      </c>
      <c r="C8" s="203" t="s">
        <v>254</v>
      </c>
      <c r="D8" s="203" t="s">
        <v>255</v>
      </c>
      <c r="E8" s="203" t="s">
        <v>256</v>
      </c>
      <c r="F8" s="203" t="s">
        <v>257</v>
      </c>
      <c r="G8" s="203" t="s">
        <v>258</v>
      </c>
      <c r="H8" s="203" t="s">
        <v>259</v>
      </c>
      <c r="I8" s="203" t="s">
        <v>278</v>
      </c>
      <c r="J8" s="203" t="s">
        <v>279</v>
      </c>
      <c r="K8" s="203" t="s">
        <v>280</v>
      </c>
      <c r="L8" s="203" t="s">
        <v>308</v>
      </c>
      <c r="M8" s="203" t="s">
        <v>309</v>
      </c>
      <c r="N8" s="203" t="s">
        <v>310</v>
      </c>
      <c r="O8" s="203" t="s">
        <v>311</v>
      </c>
    </row>
    <row r="9" spans="1:15">
      <c r="A9" s="91">
        <v>1</v>
      </c>
      <c r="B9" s="774" t="s">
        <v>987</v>
      </c>
      <c r="C9" s="868"/>
      <c r="D9" s="868"/>
      <c r="E9" s="868"/>
      <c r="F9" s="868"/>
      <c r="G9" s="868"/>
      <c r="H9" s="868"/>
      <c r="I9" s="868"/>
      <c r="J9" s="868"/>
      <c r="K9" s="868"/>
      <c r="L9" s="868"/>
      <c r="M9" s="868"/>
      <c r="N9" s="868"/>
      <c r="O9" s="869"/>
    </row>
    <row r="10" spans="1:15">
      <c r="A10" s="91">
        <v>2</v>
      </c>
      <c r="B10" s="870"/>
      <c r="C10" s="871"/>
      <c r="D10" s="871"/>
      <c r="E10" s="871"/>
      <c r="F10" s="871"/>
      <c r="G10" s="871"/>
      <c r="H10" s="871"/>
      <c r="I10" s="871"/>
      <c r="J10" s="871"/>
      <c r="K10" s="871"/>
      <c r="L10" s="871"/>
      <c r="M10" s="871"/>
      <c r="N10" s="871"/>
      <c r="O10" s="872"/>
    </row>
    <row r="11" spans="1:15">
      <c r="A11" s="91">
        <v>3</v>
      </c>
      <c r="B11" s="870"/>
      <c r="C11" s="871"/>
      <c r="D11" s="871"/>
      <c r="E11" s="871"/>
      <c r="F11" s="871"/>
      <c r="G11" s="871"/>
      <c r="H11" s="871"/>
      <c r="I11" s="871"/>
      <c r="J11" s="871"/>
      <c r="K11" s="871"/>
      <c r="L11" s="871"/>
      <c r="M11" s="871"/>
      <c r="N11" s="871"/>
      <c r="O11" s="872"/>
    </row>
    <row r="12" spans="1:15">
      <c r="A12" s="91">
        <v>4</v>
      </c>
      <c r="B12" s="870"/>
      <c r="C12" s="871"/>
      <c r="D12" s="871"/>
      <c r="E12" s="871"/>
      <c r="F12" s="871"/>
      <c r="G12" s="871"/>
      <c r="H12" s="871"/>
      <c r="I12" s="871"/>
      <c r="J12" s="871"/>
      <c r="K12" s="871"/>
      <c r="L12" s="871"/>
      <c r="M12" s="871"/>
      <c r="N12" s="871"/>
      <c r="O12" s="872"/>
    </row>
    <row r="13" spans="1:15">
      <c r="A13" s="91">
        <v>5</v>
      </c>
      <c r="B13" s="870"/>
      <c r="C13" s="871"/>
      <c r="D13" s="871"/>
      <c r="E13" s="871"/>
      <c r="F13" s="871"/>
      <c r="G13" s="871"/>
      <c r="H13" s="871"/>
      <c r="I13" s="871"/>
      <c r="J13" s="871"/>
      <c r="K13" s="871"/>
      <c r="L13" s="871"/>
      <c r="M13" s="871"/>
      <c r="N13" s="871"/>
      <c r="O13" s="872"/>
    </row>
    <row r="14" spans="1:15">
      <c r="A14" s="91">
        <v>6</v>
      </c>
      <c r="B14" s="870"/>
      <c r="C14" s="871"/>
      <c r="D14" s="871"/>
      <c r="E14" s="871"/>
      <c r="F14" s="871"/>
      <c r="G14" s="871"/>
      <c r="H14" s="871"/>
      <c r="I14" s="871"/>
      <c r="J14" s="871"/>
      <c r="K14" s="871"/>
      <c r="L14" s="871"/>
      <c r="M14" s="871"/>
      <c r="N14" s="871"/>
      <c r="O14" s="872"/>
    </row>
    <row r="15" spans="1:15">
      <c r="A15" s="91">
        <v>7</v>
      </c>
      <c r="B15" s="870"/>
      <c r="C15" s="871"/>
      <c r="D15" s="871"/>
      <c r="E15" s="871"/>
      <c r="F15" s="871"/>
      <c r="G15" s="871"/>
      <c r="H15" s="871"/>
      <c r="I15" s="871"/>
      <c r="J15" s="871"/>
      <c r="K15" s="871"/>
      <c r="L15" s="871"/>
      <c r="M15" s="871"/>
      <c r="N15" s="871"/>
      <c r="O15" s="872"/>
    </row>
    <row r="16" spans="1:15">
      <c r="A16" s="91">
        <v>8</v>
      </c>
      <c r="B16" s="870"/>
      <c r="C16" s="871"/>
      <c r="D16" s="871"/>
      <c r="E16" s="871"/>
      <c r="F16" s="871"/>
      <c r="G16" s="871"/>
      <c r="H16" s="871"/>
      <c r="I16" s="871"/>
      <c r="J16" s="871"/>
      <c r="K16" s="871"/>
      <c r="L16" s="871"/>
      <c r="M16" s="871"/>
      <c r="N16" s="871"/>
      <c r="O16" s="872"/>
    </row>
    <row r="17" spans="1:15">
      <c r="A17" s="91">
        <v>9</v>
      </c>
      <c r="B17" s="870"/>
      <c r="C17" s="871"/>
      <c r="D17" s="871"/>
      <c r="E17" s="871"/>
      <c r="F17" s="871"/>
      <c r="G17" s="871"/>
      <c r="H17" s="871"/>
      <c r="I17" s="871"/>
      <c r="J17" s="871"/>
      <c r="K17" s="871"/>
      <c r="L17" s="871"/>
      <c r="M17" s="871"/>
      <c r="N17" s="871"/>
      <c r="O17" s="872"/>
    </row>
    <row r="18" spans="1:15">
      <c r="A18" s="91">
        <v>10</v>
      </c>
      <c r="B18" s="873"/>
      <c r="C18" s="874"/>
      <c r="D18" s="874"/>
      <c r="E18" s="874"/>
      <c r="F18" s="874"/>
      <c r="G18" s="874"/>
      <c r="H18" s="874"/>
      <c r="I18" s="874"/>
      <c r="J18" s="874"/>
      <c r="K18" s="874"/>
      <c r="L18" s="874"/>
      <c r="M18" s="874"/>
      <c r="N18" s="874"/>
      <c r="O18" s="875"/>
    </row>
    <row r="20" spans="1:15">
      <c r="A20" s="206"/>
      <c r="B20" s="206"/>
      <c r="C20" s="206"/>
      <c r="D20" s="206"/>
      <c r="L20" s="741"/>
      <c r="M20" s="741"/>
      <c r="N20" s="741"/>
      <c r="O20" s="741"/>
    </row>
    <row r="21" spans="1:15">
      <c r="A21" s="206"/>
      <c r="B21" s="206"/>
      <c r="C21" s="206"/>
      <c r="D21" s="206"/>
      <c r="E21" s="138"/>
      <c r="F21" s="138"/>
      <c r="G21" s="138"/>
      <c r="H21" s="138"/>
      <c r="I21" s="272"/>
      <c r="J21" s="138"/>
      <c r="K21" s="138"/>
      <c r="L21" s="138"/>
      <c r="M21" s="220"/>
      <c r="N21" s="220"/>
      <c r="O21" s="220"/>
    </row>
    <row r="22" spans="1:15">
      <c r="A22" s="206"/>
      <c r="B22" s="206"/>
      <c r="C22" s="206"/>
      <c r="D22" s="206"/>
      <c r="E22" s="14"/>
      <c r="F22" s="14"/>
      <c r="G22" s="14"/>
      <c r="H22" s="623" t="s">
        <v>1079</v>
      </c>
      <c r="I22" s="623"/>
      <c r="J22" s="623"/>
      <c r="K22" s="623"/>
      <c r="L22" s="623"/>
      <c r="M22" s="220"/>
      <c r="N22" s="220"/>
      <c r="O22" s="220"/>
    </row>
    <row r="23" spans="1:15" ht="15">
      <c r="A23" s="206" t="s">
        <v>12</v>
      </c>
      <c r="C23" s="206"/>
      <c r="D23" s="206"/>
      <c r="E23" s="578"/>
      <c r="F23" s="578"/>
      <c r="G23" s="578"/>
      <c r="H23" s="675" t="s">
        <v>1058</v>
      </c>
      <c r="I23" s="675"/>
      <c r="J23" s="675"/>
      <c r="K23" s="675"/>
      <c r="L23" s="675"/>
      <c r="M23" s="211"/>
      <c r="N23" s="211"/>
      <c r="O23" s="211"/>
    </row>
    <row r="24" spans="1:15" ht="15" customHeight="1">
      <c r="E24" s="435"/>
      <c r="F24" s="435"/>
      <c r="G24" s="435"/>
      <c r="H24" s="435"/>
      <c r="I24" s="435"/>
      <c r="J24" s="435"/>
      <c r="K24" s="578"/>
      <c r="L24" s="578"/>
      <c r="M24" s="517"/>
    </row>
    <row r="25" spans="1:15">
      <c r="E25" s="624" t="s">
        <v>1081</v>
      </c>
      <c r="F25" s="624"/>
      <c r="G25" s="435"/>
      <c r="H25" s="435"/>
      <c r="I25" s="435"/>
      <c r="J25" s="435"/>
      <c r="K25" s="435"/>
      <c r="L25" s="435"/>
    </row>
    <row r="26" spans="1:15">
      <c r="E26" s="14"/>
      <c r="F26" s="14"/>
      <c r="G26" s="34"/>
      <c r="H26" s="623" t="s">
        <v>1080</v>
      </c>
      <c r="I26" s="623"/>
      <c r="J26" s="623"/>
      <c r="K26" s="623"/>
      <c r="L26" s="623"/>
    </row>
  </sheetData>
  <mergeCells count="21">
    <mergeCell ref="N6:O6"/>
    <mergeCell ref="L20:O20"/>
    <mergeCell ref="B9:O18"/>
    <mergeCell ref="A1:N1"/>
    <mergeCell ref="A2:O2"/>
    <mergeCell ref="M5:O5"/>
    <mergeCell ref="A6:A7"/>
    <mergeCell ref="B6:B7"/>
    <mergeCell ref="C6:C7"/>
    <mergeCell ref="D6:D7"/>
    <mergeCell ref="E6:E7"/>
    <mergeCell ref="A4:O4"/>
    <mergeCell ref="F6:F7"/>
    <mergeCell ref="G6:G7"/>
    <mergeCell ref="H6:I6"/>
    <mergeCell ref="H22:L22"/>
    <mergeCell ref="H23:L23"/>
    <mergeCell ref="E25:F25"/>
    <mergeCell ref="H26:L26"/>
    <mergeCell ref="J6:K6"/>
    <mergeCell ref="L6:M6"/>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P52"/>
  <sheetViews>
    <sheetView view="pageBreakPreview" topLeftCell="A27" zoomScale="90" zoomScaleSheetLayoutView="90" workbookViewId="0">
      <selection activeCell="M50" sqref="M50"/>
    </sheetView>
  </sheetViews>
  <sheetFormatPr defaultRowHeight="12.75"/>
  <cols>
    <col min="1" max="1" width="8.5703125" style="206" customWidth="1"/>
    <col min="2" max="2" width="16.42578125" style="206" customWidth="1"/>
    <col min="3" max="3" width="11.140625" style="206" customWidth="1"/>
    <col min="4" max="4" width="15.140625" style="206" customWidth="1"/>
    <col min="5" max="5" width="8.7109375" style="206" customWidth="1"/>
    <col min="6" max="6" width="7.28515625" style="206" customWidth="1"/>
    <col min="7" max="7" width="7.42578125" style="206" customWidth="1"/>
    <col min="8" max="8" width="6.28515625" style="206" customWidth="1"/>
    <col min="9" max="9" width="6.5703125" style="206" customWidth="1"/>
    <col min="10" max="10" width="6.7109375" style="206" customWidth="1"/>
    <col min="11" max="11" width="7.140625" style="206" customWidth="1"/>
    <col min="12" max="12" width="8.140625" style="206" customWidth="1"/>
    <col min="13" max="13" width="9.28515625" style="206" customWidth="1"/>
    <col min="14" max="15" width="11.42578125" style="206" customWidth="1"/>
    <col min="16" max="16" width="11.28515625" style="206" customWidth="1"/>
    <col min="17" max="16384" width="9.140625" style="206"/>
  </cols>
  <sheetData>
    <row r="1" spans="1:16">
      <c r="H1" s="949"/>
      <c r="I1" s="949"/>
      <c r="L1" s="209" t="s">
        <v>519</v>
      </c>
    </row>
    <row r="2" spans="1:16">
      <c r="D2" s="949" t="s">
        <v>472</v>
      </c>
      <c r="E2" s="949"/>
      <c r="F2" s="949"/>
      <c r="G2" s="949"/>
      <c r="H2" s="208"/>
      <c r="I2" s="208"/>
      <c r="L2" s="209"/>
    </row>
    <row r="3" spans="1:16" s="210" customFormat="1" ht="15.75">
      <c r="A3" s="950" t="s">
        <v>738</v>
      </c>
      <c r="B3" s="950"/>
      <c r="C3" s="950"/>
      <c r="D3" s="950"/>
      <c r="E3" s="950"/>
      <c r="F3" s="950"/>
      <c r="G3" s="950"/>
      <c r="H3" s="950"/>
      <c r="I3" s="950"/>
      <c r="J3" s="950"/>
      <c r="K3" s="950"/>
      <c r="L3" s="950"/>
      <c r="M3" s="950"/>
    </row>
    <row r="4" spans="1:16" s="210" customFormat="1" ht="20.25" customHeight="1">
      <c r="A4" s="950" t="s">
        <v>853</v>
      </c>
      <c r="B4" s="950"/>
      <c r="C4" s="950"/>
      <c r="D4" s="950"/>
      <c r="E4" s="950"/>
      <c r="F4" s="950"/>
      <c r="G4" s="950"/>
      <c r="H4" s="950"/>
      <c r="I4" s="950"/>
      <c r="J4" s="950"/>
      <c r="K4" s="950"/>
      <c r="L4" s="950"/>
      <c r="M4" s="950"/>
    </row>
    <row r="6" spans="1:16">
      <c r="A6" s="211" t="s">
        <v>919</v>
      </c>
      <c r="B6" s="212"/>
      <c r="C6" s="213"/>
      <c r="D6" s="213"/>
      <c r="E6" s="213"/>
      <c r="F6" s="213"/>
      <c r="G6" s="213"/>
      <c r="H6" s="213"/>
      <c r="I6" s="213"/>
      <c r="J6" s="213"/>
    </row>
    <row r="8" spans="1:16" s="214" customFormat="1" ht="15" customHeight="1">
      <c r="A8" s="206"/>
      <c r="B8" s="206"/>
      <c r="C8" s="206"/>
      <c r="D8" s="206"/>
      <c r="E8" s="206"/>
      <c r="F8" s="206"/>
      <c r="G8" s="206"/>
      <c r="H8" s="206"/>
      <c r="I8" s="206"/>
      <c r="J8" s="206"/>
      <c r="K8" s="763" t="s">
        <v>1070</v>
      </c>
      <c r="L8" s="763"/>
      <c r="M8" s="763"/>
      <c r="N8" s="763"/>
      <c r="O8" s="763"/>
      <c r="P8" s="763"/>
    </row>
    <row r="9" spans="1:16" s="214" customFormat="1" ht="20.25" customHeight="1">
      <c r="A9" s="897" t="s">
        <v>2</v>
      </c>
      <c r="B9" s="897" t="s">
        <v>3</v>
      </c>
      <c r="C9" s="856" t="s">
        <v>261</v>
      </c>
      <c r="D9" s="856" t="s">
        <v>262</v>
      </c>
      <c r="E9" s="952" t="s">
        <v>263</v>
      </c>
      <c r="F9" s="952"/>
      <c r="G9" s="952"/>
      <c r="H9" s="952"/>
      <c r="I9" s="952"/>
      <c r="J9" s="952"/>
      <c r="K9" s="952"/>
      <c r="L9" s="952"/>
      <c r="M9" s="952"/>
      <c r="N9" s="952"/>
      <c r="O9" s="952"/>
      <c r="P9" s="952"/>
    </row>
    <row r="10" spans="1:16" s="214" customFormat="1" ht="35.25" customHeight="1">
      <c r="A10" s="951"/>
      <c r="B10" s="951"/>
      <c r="C10" s="857"/>
      <c r="D10" s="857"/>
      <c r="E10" s="303" t="s">
        <v>817</v>
      </c>
      <c r="F10" s="303" t="s">
        <v>264</v>
      </c>
      <c r="G10" s="303" t="s">
        <v>265</v>
      </c>
      <c r="H10" s="303" t="s">
        <v>266</v>
      </c>
      <c r="I10" s="303" t="s">
        <v>267</v>
      </c>
      <c r="J10" s="303" t="s">
        <v>268</v>
      </c>
      <c r="K10" s="303" t="s">
        <v>269</v>
      </c>
      <c r="L10" s="303" t="s">
        <v>270</v>
      </c>
      <c r="M10" s="303" t="s">
        <v>818</v>
      </c>
      <c r="N10" s="226" t="s">
        <v>819</v>
      </c>
      <c r="O10" s="226" t="s">
        <v>820</v>
      </c>
      <c r="P10" s="226" t="s">
        <v>821</v>
      </c>
    </row>
    <row r="11" spans="1:16" s="214" customFormat="1" ht="12.75" customHeight="1">
      <c r="A11" s="217">
        <v>1</v>
      </c>
      <c r="B11" s="217">
        <v>2</v>
      </c>
      <c r="C11" s="217">
        <v>3</v>
      </c>
      <c r="D11" s="217">
        <v>4</v>
      </c>
      <c r="E11" s="217">
        <v>5</v>
      </c>
      <c r="F11" s="217">
        <v>6</v>
      </c>
      <c r="G11" s="217">
        <v>7</v>
      </c>
      <c r="H11" s="217">
        <v>8</v>
      </c>
      <c r="I11" s="217">
        <v>9</v>
      </c>
      <c r="J11" s="217">
        <v>10</v>
      </c>
      <c r="K11" s="217">
        <v>11</v>
      </c>
      <c r="L11" s="217">
        <v>12</v>
      </c>
      <c r="M11" s="217">
        <v>13</v>
      </c>
      <c r="N11" s="217">
        <v>14</v>
      </c>
      <c r="O11" s="217">
        <v>15</v>
      </c>
      <c r="P11" s="217">
        <v>16</v>
      </c>
    </row>
    <row r="12" spans="1:16">
      <c r="A12" s="145">
        <v>1</v>
      </c>
      <c r="B12" s="379" t="s">
        <v>887</v>
      </c>
      <c r="C12" s="144">
        <f>'AT-23A _AMS'!C16</f>
        <v>642</v>
      </c>
      <c r="D12" s="144">
        <v>574</v>
      </c>
      <c r="E12" s="144">
        <v>568</v>
      </c>
      <c r="F12" s="144">
        <v>566</v>
      </c>
      <c r="G12" s="144">
        <v>566</v>
      </c>
      <c r="H12" s="144">
        <v>566</v>
      </c>
      <c r="I12" s="141">
        <v>566</v>
      </c>
      <c r="J12" s="141">
        <v>566</v>
      </c>
      <c r="K12" s="141">
        <v>566</v>
      </c>
      <c r="L12" s="141">
        <v>566</v>
      </c>
      <c r="M12" s="141">
        <v>566</v>
      </c>
      <c r="N12" s="141">
        <v>566</v>
      </c>
      <c r="O12" s="141">
        <v>496</v>
      </c>
      <c r="P12" s="143"/>
    </row>
    <row r="13" spans="1:16">
      <c r="A13" s="145">
        <v>2</v>
      </c>
      <c r="B13" s="379" t="s">
        <v>888</v>
      </c>
      <c r="C13" s="144">
        <f>'AT-23A _AMS'!C17</f>
        <v>606</v>
      </c>
      <c r="D13" s="141">
        <v>600</v>
      </c>
      <c r="E13" s="141">
        <v>600</v>
      </c>
      <c r="F13" s="141">
        <v>600</v>
      </c>
      <c r="G13" s="141">
        <v>600</v>
      </c>
      <c r="H13" s="141">
        <v>600</v>
      </c>
      <c r="I13" s="141">
        <v>600</v>
      </c>
      <c r="J13" s="141">
        <v>600</v>
      </c>
      <c r="K13" s="141">
        <v>600</v>
      </c>
      <c r="L13" s="141">
        <v>600</v>
      </c>
      <c r="M13" s="141">
        <v>600</v>
      </c>
      <c r="N13" s="141">
        <v>600</v>
      </c>
      <c r="O13" s="141">
        <v>272</v>
      </c>
      <c r="P13" s="143"/>
    </row>
    <row r="14" spans="1:16">
      <c r="A14" s="145">
        <v>3</v>
      </c>
      <c r="B14" s="379" t="s">
        <v>889</v>
      </c>
      <c r="C14" s="144">
        <f>'AT-23A _AMS'!C18</f>
        <v>1283</v>
      </c>
      <c r="D14" s="144">
        <v>1286</v>
      </c>
      <c r="E14" s="144">
        <v>1286</v>
      </c>
      <c r="F14" s="144">
        <v>1286</v>
      </c>
      <c r="G14" s="144">
        <v>1286</v>
      </c>
      <c r="H14" s="144">
        <v>1286</v>
      </c>
      <c r="I14" s="144">
        <v>1286</v>
      </c>
      <c r="J14" s="144">
        <v>1286</v>
      </c>
      <c r="K14" s="144">
        <v>1286</v>
      </c>
      <c r="L14" s="144">
        <v>1286</v>
      </c>
      <c r="M14" s="144">
        <v>1286</v>
      </c>
      <c r="N14" s="144">
        <v>1286</v>
      </c>
      <c r="O14" s="144">
        <v>1286</v>
      </c>
      <c r="P14" s="143"/>
    </row>
    <row r="15" spans="1:16" s="138" customFormat="1" ht="12.75" customHeight="1">
      <c r="A15" s="145">
        <v>4</v>
      </c>
      <c r="B15" s="379" t="s">
        <v>890</v>
      </c>
      <c r="C15" s="144">
        <f>'AT-23A _AMS'!C19</f>
        <v>1585</v>
      </c>
      <c r="D15" s="141">
        <v>1585</v>
      </c>
      <c r="E15" s="141">
        <v>1585</v>
      </c>
      <c r="F15" s="141">
        <v>1585</v>
      </c>
      <c r="G15" s="141">
        <v>1585</v>
      </c>
      <c r="H15" s="141">
        <v>1585</v>
      </c>
      <c r="I15" s="141">
        <v>1585</v>
      </c>
      <c r="J15" s="141">
        <v>1585</v>
      </c>
      <c r="K15" s="141">
        <v>1585</v>
      </c>
      <c r="L15" s="141">
        <v>1585</v>
      </c>
      <c r="M15" s="141">
        <v>1585</v>
      </c>
      <c r="N15" s="141">
        <v>1585</v>
      </c>
      <c r="O15" s="141">
        <v>1585</v>
      </c>
      <c r="P15" s="141"/>
    </row>
    <row r="16" spans="1:16" s="138" customFormat="1" ht="12.75" customHeight="1">
      <c r="A16" s="145">
        <v>5</v>
      </c>
      <c r="B16" s="379" t="s">
        <v>891</v>
      </c>
      <c r="C16" s="144">
        <f>'AT-23A _AMS'!C20</f>
        <v>1389</v>
      </c>
      <c r="D16" s="449">
        <v>1374</v>
      </c>
      <c r="E16" s="449">
        <v>1374</v>
      </c>
      <c r="F16" s="449">
        <v>1374</v>
      </c>
      <c r="G16" s="449">
        <v>1374</v>
      </c>
      <c r="H16" s="449">
        <v>1374</v>
      </c>
      <c r="I16" s="449">
        <v>1374</v>
      </c>
      <c r="J16" s="449">
        <v>1374</v>
      </c>
      <c r="K16" s="449">
        <v>1374</v>
      </c>
      <c r="L16" s="449">
        <v>1374</v>
      </c>
      <c r="M16" s="449">
        <v>1374</v>
      </c>
      <c r="N16" s="449">
        <v>1374</v>
      </c>
      <c r="O16" s="449">
        <v>1374</v>
      </c>
      <c r="P16" s="141"/>
    </row>
    <row r="17" spans="1:16" s="138" customFormat="1" ht="13.15" customHeight="1">
      <c r="A17" s="145">
        <v>6</v>
      </c>
      <c r="B17" s="379" t="s">
        <v>892</v>
      </c>
      <c r="C17" s="144">
        <f>'AT-23A _AMS'!C21</f>
        <v>1520</v>
      </c>
      <c r="D17" s="449">
        <v>1520</v>
      </c>
      <c r="E17" s="449">
        <v>1520</v>
      </c>
      <c r="F17" s="449">
        <v>1520</v>
      </c>
      <c r="G17" s="449">
        <v>1520</v>
      </c>
      <c r="H17" s="449">
        <v>1520</v>
      </c>
      <c r="I17" s="449">
        <v>1520</v>
      </c>
      <c r="J17" s="449">
        <v>1520</v>
      </c>
      <c r="K17" s="449">
        <v>1520</v>
      </c>
      <c r="L17" s="449">
        <v>1520</v>
      </c>
      <c r="M17" s="449">
        <v>1520</v>
      </c>
      <c r="N17" s="449">
        <v>1520</v>
      </c>
      <c r="O17" s="449">
        <v>1520</v>
      </c>
      <c r="P17" s="141"/>
    </row>
    <row r="18" spans="1:16" ht="12.75" customHeight="1">
      <c r="A18" s="145">
        <v>7</v>
      </c>
      <c r="B18" s="379" t="s">
        <v>893</v>
      </c>
      <c r="C18" s="144">
        <f>'AT-23A _AMS'!C22</f>
        <v>1327</v>
      </c>
      <c r="D18" s="141">
        <v>1328</v>
      </c>
      <c r="E18" s="141">
        <v>1328</v>
      </c>
      <c r="F18" s="141">
        <v>1328</v>
      </c>
      <c r="G18" s="141">
        <v>1328</v>
      </c>
      <c r="H18" s="141">
        <v>1328</v>
      </c>
      <c r="I18" s="141">
        <v>1328</v>
      </c>
      <c r="J18" s="141">
        <v>1328</v>
      </c>
      <c r="K18" s="141">
        <v>1328</v>
      </c>
      <c r="L18" s="141">
        <v>1328</v>
      </c>
      <c r="M18" s="141">
        <v>1328</v>
      </c>
      <c r="N18" s="141">
        <v>1328</v>
      </c>
      <c r="O18" s="141">
        <v>1328</v>
      </c>
      <c r="P18" s="143"/>
    </row>
    <row r="19" spans="1:16">
      <c r="A19" s="145">
        <v>8</v>
      </c>
      <c r="B19" s="379" t="s">
        <v>894</v>
      </c>
      <c r="C19" s="144">
        <f>'AT-23A _AMS'!C23</f>
        <v>1565</v>
      </c>
      <c r="D19" s="141">
        <v>1560</v>
      </c>
      <c r="E19" s="141">
        <v>1560</v>
      </c>
      <c r="F19" s="141">
        <v>1560</v>
      </c>
      <c r="G19" s="141">
        <v>1560</v>
      </c>
      <c r="H19" s="141">
        <v>1560</v>
      </c>
      <c r="I19" s="141">
        <v>1560</v>
      </c>
      <c r="J19" s="141">
        <v>1560</v>
      </c>
      <c r="K19" s="141">
        <v>1560</v>
      </c>
      <c r="L19" s="141">
        <v>1560</v>
      </c>
      <c r="M19" s="141">
        <v>1560</v>
      </c>
      <c r="N19" s="141">
        <v>1560</v>
      </c>
      <c r="O19" s="141">
        <v>1560</v>
      </c>
      <c r="P19" s="143"/>
    </row>
    <row r="20" spans="1:16">
      <c r="A20" s="145">
        <v>9</v>
      </c>
      <c r="B20" s="379" t="s">
        <v>895</v>
      </c>
      <c r="C20" s="144">
        <f>'AT-23A _AMS'!C24</f>
        <v>665</v>
      </c>
      <c r="D20" s="141">
        <v>665</v>
      </c>
      <c r="E20" s="141">
        <v>665</v>
      </c>
      <c r="F20" s="141">
        <v>665</v>
      </c>
      <c r="G20" s="141">
        <v>665</v>
      </c>
      <c r="H20" s="141">
        <v>665</v>
      </c>
      <c r="I20" s="141">
        <v>665</v>
      </c>
      <c r="J20" s="141">
        <v>665</v>
      </c>
      <c r="K20" s="141">
        <v>665</v>
      </c>
      <c r="L20" s="141">
        <v>665</v>
      </c>
      <c r="M20" s="141">
        <v>665</v>
      </c>
      <c r="N20" s="141">
        <v>665</v>
      </c>
      <c r="O20" s="141">
        <v>665</v>
      </c>
      <c r="P20" s="143"/>
    </row>
    <row r="21" spans="1:16">
      <c r="A21" s="145">
        <v>10</v>
      </c>
      <c r="B21" s="379" t="s">
        <v>896</v>
      </c>
      <c r="C21" s="144">
        <f>'AT-23A _AMS'!C25</f>
        <v>790</v>
      </c>
      <c r="D21" s="141">
        <v>783</v>
      </c>
      <c r="E21" s="141">
        <v>783</v>
      </c>
      <c r="F21" s="141">
        <v>783</v>
      </c>
      <c r="G21" s="141">
        <v>783</v>
      </c>
      <c r="H21" s="141">
        <v>783</v>
      </c>
      <c r="I21" s="141">
        <v>783</v>
      </c>
      <c r="J21" s="141">
        <v>783</v>
      </c>
      <c r="K21" s="141">
        <v>783</v>
      </c>
      <c r="L21" s="141">
        <v>783</v>
      </c>
      <c r="M21" s="141">
        <v>783</v>
      </c>
      <c r="N21" s="141">
        <v>783</v>
      </c>
      <c r="O21" s="141">
        <v>783</v>
      </c>
      <c r="P21" s="143"/>
    </row>
    <row r="22" spans="1:16">
      <c r="A22" s="145">
        <v>11</v>
      </c>
      <c r="B22" s="379" t="s">
        <v>897</v>
      </c>
      <c r="C22" s="144">
        <f>'AT-23A _AMS'!C26</f>
        <v>1737</v>
      </c>
      <c r="D22" s="141">
        <v>1729</v>
      </c>
      <c r="E22" s="141">
        <v>1729</v>
      </c>
      <c r="F22" s="141">
        <v>1729</v>
      </c>
      <c r="G22" s="141">
        <v>1729</v>
      </c>
      <c r="H22" s="141">
        <v>1729</v>
      </c>
      <c r="I22" s="141">
        <v>1729</v>
      </c>
      <c r="J22" s="141">
        <v>1729</v>
      </c>
      <c r="K22" s="141">
        <v>1729</v>
      </c>
      <c r="L22" s="141">
        <v>1729</v>
      </c>
      <c r="M22" s="141">
        <v>1729</v>
      </c>
      <c r="N22" s="141">
        <v>1729</v>
      </c>
      <c r="O22" s="141">
        <v>1729</v>
      </c>
      <c r="P22" s="143"/>
    </row>
    <row r="23" spans="1:16">
      <c r="A23" s="145">
        <v>12</v>
      </c>
      <c r="B23" s="379" t="s">
        <v>898</v>
      </c>
      <c r="C23" s="144">
        <f>'AT-23A _AMS'!C27</f>
        <v>1446</v>
      </c>
      <c r="D23" s="141">
        <v>1446</v>
      </c>
      <c r="E23" s="141">
        <v>1446</v>
      </c>
      <c r="F23" s="141">
        <v>1446</v>
      </c>
      <c r="G23" s="141">
        <v>1446</v>
      </c>
      <c r="H23" s="141">
        <v>1446</v>
      </c>
      <c r="I23" s="141">
        <v>1446</v>
      </c>
      <c r="J23" s="141">
        <v>1446</v>
      </c>
      <c r="K23" s="141">
        <v>1446</v>
      </c>
      <c r="L23" s="141">
        <v>1446</v>
      </c>
      <c r="M23" s="141">
        <v>1446</v>
      </c>
      <c r="N23" s="141">
        <v>1446</v>
      </c>
      <c r="O23" s="141">
        <v>1446</v>
      </c>
      <c r="P23" s="143"/>
    </row>
    <row r="24" spans="1:16">
      <c r="A24" s="145">
        <v>13</v>
      </c>
      <c r="B24" s="379" t="s">
        <v>899</v>
      </c>
      <c r="C24" s="144">
        <f>'AT-23A _AMS'!C28</f>
        <v>1171</v>
      </c>
      <c r="D24" s="141">
        <v>1171</v>
      </c>
      <c r="E24" s="141">
        <v>1171</v>
      </c>
      <c r="F24" s="141">
        <v>1171</v>
      </c>
      <c r="G24" s="141">
        <v>1171</v>
      </c>
      <c r="H24" s="141">
        <v>1171</v>
      </c>
      <c r="I24" s="141">
        <v>1171</v>
      </c>
      <c r="J24" s="141">
        <v>1171</v>
      </c>
      <c r="K24" s="141">
        <v>1171</v>
      </c>
      <c r="L24" s="141">
        <v>1171</v>
      </c>
      <c r="M24" s="141">
        <v>1171</v>
      </c>
      <c r="N24" s="141">
        <v>1171</v>
      </c>
      <c r="O24" s="141">
        <v>1171</v>
      </c>
      <c r="P24" s="143"/>
    </row>
    <row r="25" spans="1:16">
      <c r="A25" s="145">
        <v>14</v>
      </c>
      <c r="B25" s="379" t="s">
        <v>900</v>
      </c>
      <c r="C25" s="144">
        <f>'AT-23A _AMS'!C29</f>
        <v>1000</v>
      </c>
      <c r="D25" s="141">
        <v>1011</v>
      </c>
      <c r="E25" s="141">
        <v>1011</v>
      </c>
      <c r="F25" s="141">
        <v>1011</v>
      </c>
      <c r="G25" s="141">
        <v>1011</v>
      </c>
      <c r="H25" s="141">
        <v>1011</v>
      </c>
      <c r="I25" s="141">
        <v>1011</v>
      </c>
      <c r="J25" s="141">
        <v>1011</v>
      </c>
      <c r="K25" s="141">
        <v>1011</v>
      </c>
      <c r="L25" s="141">
        <v>1011</v>
      </c>
      <c r="M25" s="141">
        <v>1011</v>
      </c>
      <c r="N25" s="141">
        <v>1011</v>
      </c>
      <c r="O25" s="141">
        <v>1011</v>
      </c>
      <c r="P25" s="143"/>
    </row>
    <row r="26" spans="1:16">
      <c r="A26" s="145">
        <v>15</v>
      </c>
      <c r="B26" s="379" t="s">
        <v>901</v>
      </c>
      <c r="C26" s="144">
        <f>'AT-23A _AMS'!C30</f>
        <v>501</v>
      </c>
      <c r="D26" s="141">
        <v>516</v>
      </c>
      <c r="E26" s="141">
        <v>516</v>
      </c>
      <c r="F26" s="141">
        <v>516</v>
      </c>
      <c r="G26" s="141">
        <v>516</v>
      </c>
      <c r="H26" s="141">
        <v>516</v>
      </c>
      <c r="I26" s="141">
        <v>516</v>
      </c>
      <c r="J26" s="141">
        <v>516</v>
      </c>
      <c r="K26" s="141">
        <v>516</v>
      </c>
      <c r="L26" s="141">
        <v>516</v>
      </c>
      <c r="M26" s="141">
        <v>516</v>
      </c>
      <c r="N26" s="141">
        <v>516</v>
      </c>
      <c r="O26" s="141">
        <v>516</v>
      </c>
      <c r="P26" s="143"/>
    </row>
    <row r="27" spans="1:16">
      <c r="A27" s="145">
        <v>16</v>
      </c>
      <c r="B27" s="379" t="s">
        <v>902</v>
      </c>
      <c r="C27" s="144">
        <f>'AT-23A _AMS'!C31</f>
        <v>392</v>
      </c>
      <c r="D27" s="141">
        <v>377</v>
      </c>
      <c r="E27" s="141">
        <v>377</v>
      </c>
      <c r="F27" s="141">
        <v>377</v>
      </c>
      <c r="G27" s="141">
        <v>377</v>
      </c>
      <c r="H27" s="141">
        <v>377</v>
      </c>
      <c r="I27" s="141">
        <v>377</v>
      </c>
      <c r="J27" s="141">
        <v>377</v>
      </c>
      <c r="K27" s="141">
        <v>377</v>
      </c>
      <c r="L27" s="141">
        <v>377</v>
      </c>
      <c r="M27" s="141">
        <v>377</v>
      </c>
      <c r="N27" s="141">
        <v>377</v>
      </c>
      <c r="O27" s="141">
        <v>377</v>
      </c>
      <c r="P27" s="143"/>
    </row>
    <row r="28" spans="1:16">
      <c r="A28" s="145">
        <v>17</v>
      </c>
      <c r="B28" s="379" t="s">
        <v>903</v>
      </c>
      <c r="C28" s="144">
        <f>'AT-23A _AMS'!C32</f>
        <v>1658</v>
      </c>
      <c r="D28" s="141">
        <v>1646</v>
      </c>
      <c r="E28" s="141">
        <v>1646</v>
      </c>
      <c r="F28" s="141">
        <v>1646</v>
      </c>
      <c r="G28" s="141">
        <v>1646</v>
      </c>
      <c r="H28" s="141">
        <v>1646</v>
      </c>
      <c r="I28" s="141">
        <v>1646</v>
      </c>
      <c r="J28" s="141">
        <v>1646</v>
      </c>
      <c r="K28" s="141">
        <v>1646</v>
      </c>
      <c r="L28" s="141">
        <v>1646</v>
      </c>
      <c r="M28" s="141">
        <v>1646</v>
      </c>
      <c r="N28" s="141">
        <v>1646</v>
      </c>
      <c r="O28" s="141">
        <v>1646</v>
      </c>
      <c r="P28" s="143"/>
    </row>
    <row r="29" spans="1:16">
      <c r="A29" s="145">
        <v>18</v>
      </c>
      <c r="B29" s="379" t="s">
        <v>904</v>
      </c>
      <c r="C29" s="144">
        <f>'AT-23A _AMS'!C33</f>
        <v>1224</v>
      </c>
      <c r="D29" s="141">
        <v>1224</v>
      </c>
      <c r="E29" s="141">
        <v>1224</v>
      </c>
      <c r="F29" s="141">
        <v>1224</v>
      </c>
      <c r="G29" s="141">
        <v>1224</v>
      </c>
      <c r="H29" s="141">
        <v>1224</v>
      </c>
      <c r="I29" s="141">
        <v>1224</v>
      </c>
      <c r="J29" s="141">
        <v>1224</v>
      </c>
      <c r="K29" s="141">
        <v>1224</v>
      </c>
      <c r="L29" s="141">
        <v>1224</v>
      </c>
      <c r="M29" s="141">
        <v>1224</v>
      </c>
      <c r="N29" s="141">
        <v>1224</v>
      </c>
      <c r="O29" s="141">
        <v>1224</v>
      </c>
      <c r="P29" s="143"/>
    </row>
    <row r="30" spans="1:16">
      <c r="A30" s="145">
        <v>19</v>
      </c>
      <c r="B30" s="379" t="s">
        <v>905</v>
      </c>
      <c r="C30" s="144">
        <f>'AT-23A _AMS'!C34</f>
        <v>1834</v>
      </c>
      <c r="D30" s="141">
        <v>1815</v>
      </c>
      <c r="E30" s="141">
        <v>1815</v>
      </c>
      <c r="F30" s="141">
        <v>1814</v>
      </c>
      <c r="G30" s="141">
        <v>1814</v>
      </c>
      <c r="H30" s="141">
        <v>1814</v>
      </c>
      <c r="I30" s="141">
        <v>1814</v>
      </c>
      <c r="J30" s="141">
        <v>1814</v>
      </c>
      <c r="K30" s="141">
        <v>1814</v>
      </c>
      <c r="L30" s="141">
        <v>1814</v>
      </c>
      <c r="M30" s="141">
        <v>1814</v>
      </c>
      <c r="N30" s="141">
        <v>1814</v>
      </c>
      <c r="O30" s="141">
        <v>1810</v>
      </c>
      <c r="P30" s="143"/>
    </row>
    <row r="31" spans="1:16">
      <c r="A31" s="145">
        <v>20</v>
      </c>
      <c r="B31" s="379" t="s">
        <v>906</v>
      </c>
      <c r="C31" s="144">
        <f>'AT-23A _AMS'!C35</f>
        <v>1292</v>
      </c>
      <c r="D31" s="141">
        <v>1292</v>
      </c>
      <c r="E31" s="141">
        <v>1292</v>
      </c>
      <c r="F31" s="141">
        <v>1292</v>
      </c>
      <c r="G31" s="141">
        <v>1292</v>
      </c>
      <c r="H31" s="141">
        <v>1292</v>
      </c>
      <c r="I31" s="141">
        <v>1292</v>
      </c>
      <c r="J31" s="141">
        <v>1292</v>
      </c>
      <c r="K31" s="141">
        <v>1292</v>
      </c>
      <c r="L31" s="141">
        <v>1292</v>
      </c>
      <c r="M31" s="141">
        <v>1292</v>
      </c>
      <c r="N31" s="141">
        <v>1292</v>
      </c>
      <c r="O31" s="141">
        <v>1292</v>
      </c>
      <c r="P31" s="143"/>
    </row>
    <row r="32" spans="1:16">
      <c r="A32" s="145">
        <v>21</v>
      </c>
      <c r="B32" s="379" t="s">
        <v>907</v>
      </c>
      <c r="C32" s="144">
        <f>'AT-23A _AMS'!C36</f>
        <v>1603</v>
      </c>
      <c r="D32" s="141">
        <v>1593</v>
      </c>
      <c r="E32" s="141">
        <v>1593</v>
      </c>
      <c r="F32" s="141">
        <v>1593</v>
      </c>
      <c r="G32" s="141">
        <v>1593</v>
      </c>
      <c r="H32" s="141">
        <v>1593</v>
      </c>
      <c r="I32" s="141">
        <v>1593</v>
      </c>
      <c r="J32" s="141">
        <v>1593</v>
      </c>
      <c r="K32" s="141">
        <v>1593</v>
      </c>
      <c r="L32" s="141">
        <v>1593</v>
      </c>
      <c r="M32" s="141">
        <v>1593</v>
      </c>
      <c r="N32" s="141">
        <v>1593</v>
      </c>
      <c r="O32" s="141">
        <v>1591</v>
      </c>
      <c r="P32" s="143"/>
    </row>
    <row r="33" spans="1:16">
      <c r="A33" s="145">
        <v>22</v>
      </c>
      <c r="B33" s="379" t="s">
        <v>908</v>
      </c>
      <c r="C33" s="144">
        <f>'AT-23A _AMS'!C37</f>
        <v>712</v>
      </c>
      <c r="D33" s="141">
        <v>704</v>
      </c>
      <c r="E33" s="141">
        <v>704</v>
      </c>
      <c r="F33" s="141">
        <v>704</v>
      </c>
      <c r="G33" s="141">
        <v>704</v>
      </c>
      <c r="H33" s="141">
        <v>704</v>
      </c>
      <c r="I33" s="141">
        <v>704</v>
      </c>
      <c r="J33" s="141">
        <v>704</v>
      </c>
      <c r="K33" s="141">
        <v>704</v>
      </c>
      <c r="L33" s="141">
        <v>704</v>
      </c>
      <c r="M33" s="141">
        <v>704</v>
      </c>
      <c r="N33" s="141">
        <v>704</v>
      </c>
      <c r="O33" s="141">
        <v>704</v>
      </c>
      <c r="P33" s="143"/>
    </row>
    <row r="34" spans="1:16">
      <c r="A34" s="145">
        <v>23</v>
      </c>
      <c r="B34" s="379" t="s">
        <v>909</v>
      </c>
      <c r="C34" s="144">
        <f>'AT-23A _AMS'!C38</f>
        <v>1574</v>
      </c>
      <c r="D34" s="141">
        <v>1576</v>
      </c>
      <c r="E34" s="141">
        <v>1576</v>
      </c>
      <c r="F34" s="141">
        <v>1576</v>
      </c>
      <c r="G34" s="141">
        <v>1576</v>
      </c>
      <c r="H34" s="141">
        <v>1576</v>
      </c>
      <c r="I34" s="141">
        <v>1576</v>
      </c>
      <c r="J34" s="141">
        <v>1576</v>
      </c>
      <c r="K34" s="141">
        <v>1576</v>
      </c>
      <c r="L34" s="141">
        <v>1576</v>
      </c>
      <c r="M34" s="141">
        <v>1576</v>
      </c>
      <c r="N34" s="141">
        <v>1576</v>
      </c>
      <c r="O34" s="141">
        <v>1524</v>
      </c>
      <c r="P34" s="143"/>
    </row>
    <row r="35" spans="1:16">
      <c r="A35" s="145">
        <v>24</v>
      </c>
      <c r="B35" s="379" t="s">
        <v>910</v>
      </c>
      <c r="C35" s="144">
        <f>'AT-23A _AMS'!C39</f>
        <v>1518</v>
      </c>
      <c r="D35" s="141">
        <v>1524</v>
      </c>
      <c r="E35" s="141">
        <v>1524</v>
      </c>
      <c r="F35" s="141">
        <v>1524</v>
      </c>
      <c r="G35" s="141">
        <v>1524</v>
      </c>
      <c r="H35" s="141">
        <v>1524</v>
      </c>
      <c r="I35" s="141">
        <v>1524</v>
      </c>
      <c r="J35" s="141">
        <v>1524</v>
      </c>
      <c r="K35" s="141">
        <v>1524</v>
      </c>
      <c r="L35" s="141">
        <v>1524</v>
      </c>
      <c r="M35" s="141">
        <v>1524</v>
      </c>
      <c r="N35" s="141">
        <v>1524</v>
      </c>
      <c r="O35" s="141">
        <v>1510</v>
      </c>
      <c r="P35" s="143"/>
    </row>
    <row r="36" spans="1:16">
      <c r="A36" s="145">
        <v>25</v>
      </c>
      <c r="B36" s="379" t="s">
        <v>911</v>
      </c>
      <c r="C36" s="144">
        <f>'AT-23A _AMS'!C40</f>
        <v>984</v>
      </c>
      <c r="D36" s="141">
        <v>984</v>
      </c>
      <c r="E36" s="141">
        <v>984</v>
      </c>
      <c r="F36" s="141">
        <v>984</v>
      </c>
      <c r="G36" s="141">
        <v>984</v>
      </c>
      <c r="H36" s="141">
        <v>984</v>
      </c>
      <c r="I36" s="141">
        <v>984</v>
      </c>
      <c r="J36" s="141">
        <v>984</v>
      </c>
      <c r="K36" s="141">
        <v>984</v>
      </c>
      <c r="L36" s="141">
        <v>984</v>
      </c>
      <c r="M36" s="141">
        <v>984</v>
      </c>
      <c r="N36" s="141">
        <v>984</v>
      </c>
      <c r="O36" s="141">
        <v>984</v>
      </c>
      <c r="P36" s="143"/>
    </row>
    <row r="37" spans="1:16">
      <c r="A37" s="145">
        <v>26</v>
      </c>
      <c r="B37" s="379" t="s">
        <v>912</v>
      </c>
      <c r="C37" s="144">
        <f>'AT-23A _AMS'!C41</f>
        <v>2068</v>
      </c>
      <c r="D37" s="141">
        <v>2071</v>
      </c>
      <c r="E37" s="141">
        <v>2071</v>
      </c>
      <c r="F37" s="141">
        <v>2071</v>
      </c>
      <c r="G37" s="141">
        <v>2071</v>
      </c>
      <c r="H37" s="141">
        <v>2071</v>
      </c>
      <c r="I37" s="141">
        <v>2071</v>
      </c>
      <c r="J37" s="141">
        <v>2071</v>
      </c>
      <c r="K37" s="141">
        <v>2071</v>
      </c>
      <c r="L37" s="141">
        <v>2071</v>
      </c>
      <c r="M37" s="141">
        <v>2071</v>
      </c>
      <c r="N37" s="141">
        <v>2071</v>
      </c>
      <c r="O37" s="141">
        <v>2070</v>
      </c>
      <c r="P37" s="143"/>
    </row>
    <row r="38" spans="1:16">
      <c r="A38" s="145">
        <v>27</v>
      </c>
      <c r="B38" s="379" t="s">
        <v>913</v>
      </c>
      <c r="C38" s="144">
        <f>'AT-23A _AMS'!C42</f>
        <v>1352</v>
      </c>
      <c r="D38" s="141">
        <v>1338</v>
      </c>
      <c r="E38" s="141">
        <v>1338</v>
      </c>
      <c r="F38" s="141">
        <v>1338</v>
      </c>
      <c r="G38" s="141">
        <v>1338</v>
      </c>
      <c r="H38" s="141">
        <v>1338</v>
      </c>
      <c r="I38" s="141">
        <v>1338</v>
      </c>
      <c r="J38" s="141">
        <v>1338</v>
      </c>
      <c r="K38" s="141">
        <v>1338</v>
      </c>
      <c r="L38" s="141">
        <v>1338</v>
      </c>
      <c r="M38" s="141">
        <v>1338</v>
      </c>
      <c r="N38" s="141">
        <v>1338</v>
      </c>
      <c r="O38" s="141">
        <v>1338</v>
      </c>
      <c r="P38" s="143"/>
    </row>
    <row r="39" spans="1:16">
      <c r="A39" s="145">
        <v>28</v>
      </c>
      <c r="B39" s="379" t="s">
        <v>914</v>
      </c>
      <c r="C39" s="144">
        <f>'AT-23A _AMS'!C43</f>
        <v>2007</v>
      </c>
      <c r="D39" s="141">
        <v>2014</v>
      </c>
      <c r="E39" s="141">
        <v>2014</v>
      </c>
      <c r="F39" s="141">
        <v>2014</v>
      </c>
      <c r="G39" s="141">
        <v>2014</v>
      </c>
      <c r="H39" s="141">
        <v>2014</v>
      </c>
      <c r="I39" s="141">
        <v>2014</v>
      </c>
      <c r="J39" s="141">
        <v>2014</v>
      </c>
      <c r="K39" s="141">
        <v>2014</v>
      </c>
      <c r="L39" s="141">
        <v>2014</v>
      </c>
      <c r="M39" s="141">
        <v>2014</v>
      </c>
      <c r="N39" s="141">
        <v>2014</v>
      </c>
      <c r="O39" s="141">
        <v>1750</v>
      </c>
      <c r="P39" s="143"/>
    </row>
    <row r="40" spans="1:16">
      <c r="A40" s="145">
        <v>29</v>
      </c>
      <c r="B40" s="379" t="s">
        <v>915</v>
      </c>
      <c r="C40" s="144">
        <f>'AT-23A _AMS'!C44</f>
        <v>1497</v>
      </c>
      <c r="D40" s="141">
        <v>1495</v>
      </c>
      <c r="E40" s="141">
        <v>1495</v>
      </c>
      <c r="F40" s="141">
        <v>1495</v>
      </c>
      <c r="G40" s="141">
        <v>1495</v>
      </c>
      <c r="H40" s="141">
        <v>1495</v>
      </c>
      <c r="I40" s="141">
        <v>1495</v>
      </c>
      <c r="J40" s="141">
        <v>1495</v>
      </c>
      <c r="K40" s="141">
        <v>1495</v>
      </c>
      <c r="L40" s="141">
        <v>1495</v>
      </c>
      <c r="M40" s="141">
        <v>1495</v>
      </c>
      <c r="N40" s="141">
        <v>1495</v>
      </c>
      <c r="O40" s="141">
        <v>1495</v>
      </c>
      <c r="P40" s="143"/>
    </row>
    <row r="41" spans="1:16">
      <c r="A41" s="145">
        <v>30</v>
      </c>
      <c r="B41" s="379" t="s">
        <v>916</v>
      </c>
      <c r="C41" s="144">
        <f>'AT-23A _AMS'!C45</f>
        <v>2402</v>
      </c>
      <c r="D41" s="141">
        <v>2374</v>
      </c>
      <c r="E41" s="141">
        <v>2374</v>
      </c>
      <c r="F41" s="141">
        <v>2374</v>
      </c>
      <c r="G41" s="141">
        <v>2374</v>
      </c>
      <c r="H41" s="141">
        <v>2374</v>
      </c>
      <c r="I41" s="141">
        <v>2374</v>
      </c>
      <c r="J41" s="141">
        <v>2374</v>
      </c>
      <c r="K41" s="141">
        <v>2374</v>
      </c>
      <c r="L41" s="141">
        <v>2374</v>
      </c>
      <c r="M41" s="141">
        <v>2374</v>
      </c>
      <c r="N41" s="141">
        <v>2374</v>
      </c>
      <c r="O41" s="141">
        <v>2374</v>
      </c>
      <c r="P41" s="143"/>
    </row>
    <row r="42" spans="1:16">
      <c r="A42" s="145">
        <v>31</v>
      </c>
      <c r="B42" s="379" t="s">
        <v>917</v>
      </c>
      <c r="C42" s="144">
        <f>'AT-23A _AMS'!C46</f>
        <v>2423</v>
      </c>
      <c r="D42" s="141">
        <v>2409</v>
      </c>
      <c r="E42" s="141">
        <v>2409</v>
      </c>
      <c r="F42" s="141">
        <v>2409</v>
      </c>
      <c r="G42" s="141">
        <v>2409</v>
      </c>
      <c r="H42" s="141">
        <v>2409</v>
      </c>
      <c r="I42" s="141">
        <v>2409</v>
      </c>
      <c r="J42" s="141">
        <v>2409</v>
      </c>
      <c r="K42" s="141">
        <v>2409</v>
      </c>
      <c r="L42" s="141">
        <v>2409</v>
      </c>
      <c r="M42" s="141">
        <v>2409</v>
      </c>
      <c r="N42" s="141">
        <v>2409</v>
      </c>
      <c r="O42" s="141">
        <v>2409</v>
      </c>
      <c r="P42" s="143"/>
    </row>
    <row r="43" spans="1:16">
      <c r="A43" s="145">
        <v>32</v>
      </c>
      <c r="B43" s="379" t="s">
        <v>918</v>
      </c>
      <c r="C43" s="144">
        <f>'AT-23A _AMS'!C47</f>
        <v>1479</v>
      </c>
      <c r="D43" s="141">
        <v>1473</v>
      </c>
      <c r="E43" s="141">
        <v>1473</v>
      </c>
      <c r="F43" s="141">
        <v>1473</v>
      </c>
      <c r="G43" s="141">
        <v>1473</v>
      </c>
      <c r="H43" s="141">
        <v>1473</v>
      </c>
      <c r="I43" s="141">
        <v>1473</v>
      </c>
      <c r="J43" s="141">
        <v>1473</v>
      </c>
      <c r="K43" s="141">
        <v>1473</v>
      </c>
      <c r="L43" s="141">
        <v>1473</v>
      </c>
      <c r="M43" s="141">
        <v>1473</v>
      </c>
      <c r="N43" s="141">
        <v>1473</v>
      </c>
      <c r="O43" s="141">
        <v>1473</v>
      </c>
      <c r="P43" s="143"/>
    </row>
    <row r="44" spans="1:16">
      <c r="A44" s="143"/>
      <c r="B44" s="380" t="s">
        <v>86</v>
      </c>
      <c r="C44" s="144">
        <f>'AT-23A _AMS'!C48</f>
        <v>43246</v>
      </c>
      <c r="D44" s="143">
        <f>SUM(D12:D43)</f>
        <v>43057</v>
      </c>
      <c r="E44" s="143">
        <f t="shared" ref="E44:P44" si="0">SUM(E12:E43)</f>
        <v>43051</v>
      </c>
      <c r="F44" s="143">
        <f t="shared" si="0"/>
        <v>43048</v>
      </c>
      <c r="G44" s="143">
        <f t="shared" si="0"/>
        <v>43048</v>
      </c>
      <c r="H44" s="143">
        <f t="shared" si="0"/>
        <v>43048</v>
      </c>
      <c r="I44" s="143">
        <f t="shared" si="0"/>
        <v>43048</v>
      </c>
      <c r="J44" s="143">
        <f t="shared" si="0"/>
        <v>43048</v>
      </c>
      <c r="K44" s="143">
        <f t="shared" si="0"/>
        <v>43048</v>
      </c>
      <c r="L44" s="143">
        <f t="shared" si="0"/>
        <v>43048</v>
      </c>
      <c r="M44" s="143">
        <f t="shared" si="0"/>
        <v>43048</v>
      </c>
      <c r="N44" s="143">
        <f t="shared" si="0"/>
        <v>43048</v>
      </c>
      <c r="O44" s="143">
        <f t="shared" si="0"/>
        <v>42313</v>
      </c>
      <c r="P44" s="143">
        <f t="shared" si="0"/>
        <v>0</v>
      </c>
    </row>
    <row r="47" spans="1:16">
      <c r="E47" s="138"/>
      <c r="F47" s="138"/>
      <c r="G47" s="138"/>
      <c r="H47" s="138"/>
      <c r="I47" s="272"/>
      <c r="J47" s="138"/>
      <c r="K47" s="138"/>
      <c r="L47" s="138"/>
      <c r="M47" s="220"/>
    </row>
    <row r="48" spans="1:16">
      <c r="E48" s="14"/>
      <c r="F48" s="14"/>
      <c r="G48" s="14"/>
      <c r="H48" s="623" t="s">
        <v>1079</v>
      </c>
      <c r="I48" s="623"/>
      <c r="J48" s="623"/>
      <c r="K48" s="623"/>
      <c r="L48" s="623"/>
      <c r="M48" s="220"/>
    </row>
    <row r="49" spans="1:16" ht="15">
      <c r="E49" s="578"/>
      <c r="F49" s="578"/>
      <c r="G49" s="578"/>
      <c r="H49" s="675" t="s">
        <v>1058</v>
      </c>
      <c r="I49" s="675"/>
      <c r="J49" s="675"/>
      <c r="K49" s="675"/>
      <c r="L49" s="675"/>
      <c r="M49" s="220"/>
    </row>
    <row r="50" spans="1:16" ht="15" customHeight="1">
      <c r="A50" s="206" t="s">
        <v>12</v>
      </c>
      <c r="E50" s="435"/>
      <c r="F50" s="435"/>
      <c r="G50" s="435"/>
      <c r="H50" s="435"/>
      <c r="I50" s="435"/>
      <c r="J50" s="435"/>
      <c r="K50" s="578"/>
      <c r="L50" s="578"/>
      <c r="M50" s="517"/>
      <c r="N50" s="517"/>
      <c r="O50" s="517"/>
      <c r="P50" s="517"/>
    </row>
    <row r="51" spans="1:16">
      <c r="E51" s="624" t="s">
        <v>1081</v>
      </c>
      <c r="F51" s="624"/>
      <c r="G51" s="435"/>
      <c r="H51" s="435"/>
      <c r="I51" s="435"/>
      <c r="J51" s="435"/>
      <c r="K51" s="435"/>
      <c r="L51" s="435"/>
    </row>
    <row r="52" spans="1:16">
      <c r="E52" s="14"/>
      <c r="F52" s="14"/>
      <c r="G52" s="34"/>
      <c r="H52" s="623" t="s">
        <v>1080</v>
      </c>
      <c r="I52" s="623"/>
      <c r="J52" s="623"/>
      <c r="K52" s="623"/>
      <c r="L52" s="623"/>
    </row>
  </sheetData>
  <mergeCells count="14">
    <mergeCell ref="H49:L49"/>
    <mergeCell ref="E51:F51"/>
    <mergeCell ref="H52:L52"/>
    <mergeCell ref="H1:I1"/>
    <mergeCell ref="A3:M3"/>
    <mergeCell ref="A4:M4"/>
    <mergeCell ref="A9:A10"/>
    <mergeCell ref="B9:B10"/>
    <mergeCell ref="D2:G2"/>
    <mergeCell ref="C9:C10"/>
    <mergeCell ref="D9:D10"/>
    <mergeCell ref="K8:P8"/>
    <mergeCell ref="E9:P9"/>
    <mergeCell ref="H48:L48"/>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O57"/>
  <sheetViews>
    <sheetView view="pageBreakPreview" topLeftCell="A27" zoomScale="90" zoomScaleSheetLayoutView="90" workbookViewId="0">
      <selection activeCell="C48" sqref="C48"/>
    </sheetView>
  </sheetViews>
  <sheetFormatPr defaultRowHeight="12.75"/>
  <cols>
    <col min="1" max="1" width="5.5703125" style="206" customWidth="1"/>
    <col min="2" max="2" width="17.85546875" style="206" customWidth="1"/>
    <col min="3" max="3" width="11.140625" style="206" customWidth="1"/>
    <col min="4" max="5" width="9.140625" style="206" customWidth="1"/>
    <col min="6" max="6" width="7.85546875" style="206" customWidth="1"/>
    <col min="7" max="7" width="8.42578125" style="206" customWidth="1"/>
    <col min="8" max="8" width="9.28515625" style="206" customWidth="1"/>
    <col min="9" max="9" width="10.28515625" style="206" customWidth="1"/>
    <col min="10" max="10" width="9.140625" style="206" customWidth="1"/>
    <col min="11" max="11" width="10.140625" style="206" customWidth="1"/>
    <col min="12" max="12" width="11" style="206" customWidth="1"/>
    <col min="13" max="16384" width="9.140625" style="206"/>
  </cols>
  <sheetData>
    <row r="1" spans="1:15">
      <c r="G1" s="949"/>
      <c r="H1" s="949"/>
      <c r="K1" s="953" t="s">
        <v>536</v>
      </c>
      <c r="L1" s="953"/>
    </row>
    <row r="2" spans="1:15">
      <c r="C2" s="949" t="s">
        <v>623</v>
      </c>
      <c r="D2" s="949"/>
      <c r="E2" s="949"/>
      <c r="F2" s="949"/>
      <c r="G2" s="949"/>
      <c r="H2" s="949"/>
      <c r="I2" s="949"/>
      <c r="K2" s="209"/>
    </row>
    <row r="3" spans="1:15" s="210" customFormat="1" ht="15.75">
      <c r="A3" s="950" t="s">
        <v>738</v>
      </c>
      <c r="B3" s="950"/>
      <c r="C3" s="950"/>
      <c r="D3" s="950"/>
      <c r="E3" s="950"/>
      <c r="F3" s="950"/>
      <c r="G3" s="950"/>
      <c r="H3" s="950"/>
      <c r="I3" s="950"/>
      <c r="J3" s="950"/>
      <c r="K3" s="950"/>
      <c r="L3" s="950"/>
    </row>
    <row r="4" spans="1:15" s="210" customFormat="1" ht="20.25" customHeight="1">
      <c r="A4" s="950" t="s">
        <v>811</v>
      </c>
      <c r="B4" s="950"/>
      <c r="C4" s="950"/>
      <c r="D4" s="950"/>
      <c r="E4" s="950"/>
      <c r="F4" s="950"/>
      <c r="G4" s="950"/>
      <c r="H4" s="950"/>
      <c r="I4" s="950"/>
      <c r="J4" s="950"/>
      <c r="K4" s="950"/>
      <c r="L4" s="950"/>
    </row>
    <row r="6" spans="1:15">
      <c r="A6" s="211" t="s">
        <v>919</v>
      </c>
      <c r="B6" s="213"/>
      <c r="C6" s="213"/>
      <c r="D6" s="213"/>
      <c r="E6" s="213"/>
      <c r="F6" s="213"/>
      <c r="G6" s="213"/>
      <c r="H6" s="213"/>
      <c r="I6" s="213"/>
    </row>
    <row r="7" spans="1:15">
      <c r="A7" s="211"/>
      <c r="B7" s="213"/>
      <c r="C7" s="213"/>
      <c r="D7" s="213"/>
      <c r="E7" s="213"/>
      <c r="F7" s="213"/>
      <c r="G7" s="213"/>
      <c r="H7" s="213"/>
      <c r="I7" s="213"/>
    </row>
    <row r="8" spans="1:15">
      <c r="A8" s="211"/>
      <c r="B8" s="213"/>
      <c r="C8" s="213"/>
      <c r="D8" s="213"/>
      <c r="E8" s="213"/>
      <c r="F8" s="213"/>
      <c r="G8" s="213"/>
      <c r="H8" s="213"/>
      <c r="I8" s="213"/>
    </row>
    <row r="9" spans="1:15" ht="26.25" customHeight="1">
      <c r="A9" s="955" t="s">
        <v>698</v>
      </c>
      <c r="B9" s="956"/>
      <c r="C9" s="956"/>
      <c r="D9" s="956"/>
      <c r="E9" s="957"/>
      <c r="F9" s="218" t="s">
        <v>988</v>
      </c>
      <c r="G9" s="213"/>
      <c r="H9" s="213"/>
      <c r="I9" s="213"/>
    </row>
    <row r="10" spans="1:15" ht="18" customHeight="1">
      <c r="A10" s="958" t="s">
        <v>699</v>
      </c>
      <c r="B10" s="958"/>
      <c r="C10" s="958"/>
      <c r="D10" s="958"/>
      <c r="E10" s="958"/>
      <c r="F10" s="218" t="s">
        <v>989</v>
      </c>
      <c r="G10" s="213"/>
      <c r="H10" s="213"/>
      <c r="I10" s="213"/>
    </row>
    <row r="12" spans="1:15" s="214" customFormat="1" ht="15" customHeight="1">
      <c r="A12" s="206"/>
      <c r="B12" s="206"/>
      <c r="C12" s="206"/>
      <c r="D12" s="206"/>
      <c r="E12" s="206"/>
      <c r="F12" s="206"/>
      <c r="G12" s="206"/>
      <c r="H12" s="206"/>
      <c r="I12" s="206"/>
      <c r="J12" s="763" t="s">
        <v>1070</v>
      </c>
      <c r="K12" s="763"/>
      <c r="L12" s="763"/>
    </row>
    <row r="13" spans="1:15" s="214" customFormat="1" ht="20.25" customHeight="1">
      <c r="A13" s="897" t="s">
        <v>71</v>
      </c>
      <c r="B13" s="897" t="s">
        <v>3</v>
      </c>
      <c r="C13" s="856" t="s">
        <v>261</v>
      </c>
      <c r="D13" s="954" t="s">
        <v>648</v>
      </c>
      <c r="E13" s="954"/>
      <c r="F13" s="954"/>
      <c r="G13" s="954"/>
      <c r="H13" s="954"/>
      <c r="I13" s="954"/>
      <c r="J13" s="954"/>
      <c r="K13" s="954"/>
      <c r="L13" s="954"/>
    </row>
    <row r="14" spans="1:15" s="214" customFormat="1" ht="24" customHeight="1">
      <c r="A14" s="951"/>
      <c r="B14" s="951"/>
      <c r="C14" s="857"/>
      <c r="D14" s="303" t="s">
        <v>817</v>
      </c>
      <c r="E14" s="303" t="s">
        <v>264</v>
      </c>
      <c r="F14" s="303" t="s">
        <v>265</v>
      </c>
      <c r="G14" s="303" t="s">
        <v>266</v>
      </c>
      <c r="H14" s="303" t="s">
        <v>267</v>
      </c>
      <c r="I14" s="303" t="s">
        <v>268</v>
      </c>
      <c r="J14" s="303" t="s">
        <v>269</v>
      </c>
      <c r="K14" s="303" t="s">
        <v>270</v>
      </c>
      <c r="L14" s="303" t="s">
        <v>818</v>
      </c>
    </row>
    <row r="15" spans="1:15" s="214" customFormat="1" ht="12.75" customHeight="1">
      <c r="A15" s="217">
        <v>1</v>
      </c>
      <c r="B15" s="217">
        <v>2</v>
      </c>
      <c r="C15" s="217">
        <v>3</v>
      </c>
      <c r="D15" s="217">
        <v>4</v>
      </c>
      <c r="E15" s="217">
        <v>5</v>
      </c>
      <c r="F15" s="217">
        <v>6</v>
      </c>
      <c r="G15" s="217">
        <v>7</v>
      </c>
      <c r="H15" s="217">
        <v>8</v>
      </c>
      <c r="I15" s="217">
        <v>9</v>
      </c>
      <c r="J15" s="217">
        <v>10</v>
      </c>
      <c r="K15" s="217">
        <v>11</v>
      </c>
      <c r="L15" s="217">
        <v>12</v>
      </c>
    </row>
    <row r="16" spans="1:15">
      <c r="A16" s="145">
        <v>1</v>
      </c>
      <c r="B16" s="379" t="s">
        <v>887</v>
      </c>
      <c r="C16" s="144">
        <f>'AT-3'!G9</f>
        <v>642</v>
      </c>
      <c r="D16" s="144">
        <v>545</v>
      </c>
      <c r="E16" s="144">
        <v>0</v>
      </c>
      <c r="F16" s="144">
        <v>530</v>
      </c>
      <c r="G16" s="144">
        <v>620</v>
      </c>
      <c r="H16" s="141">
        <v>620</v>
      </c>
      <c r="I16" s="141">
        <v>621</v>
      </c>
      <c r="J16" s="141">
        <v>589</v>
      </c>
      <c r="K16" s="141">
        <v>651</v>
      </c>
      <c r="L16" s="141">
        <v>651</v>
      </c>
      <c r="M16" s="206">
        <f>SUM(D16:L16)</f>
        <v>4827</v>
      </c>
      <c r="N16" s="206">
        <f>M16/8</f>
        <v>603.375</v>
      </c>
      <c r="O16" s="206">
        <f>N16/C16*100</f>
        <v>93.983644859813083</v>
      </c>
    </row>
    <row r="17" spans="1:15">
      <c r="A17" s="145">
        <v>2</v>
      </c>
      <c r="B17" s="379" t="s">
        <v>888</v>
      </c>
      <c r="C17" s="144">
        <f>'AT-3'!G10</f>
        <v>606</v>
      </c>
      <c r="D17" s="141">
        <v>435</v>
      </c>
      <c r="E17" s="144">
        <v>0</v>
      </c>
      <c r="F17" s="141">
        <v>483</v>
      </c>
      <c r="G17" s="141">
        <v>495</v>
      </c>
      <c r="H17" s="141">
        <v>484</v>
      </c>
      <c r="I17" s="141">
        <v>477</v>
      </c>
      <c r="J17" s="141">
        <v>433</v>
      </c>
      <c r="K17" s="141">
        <v>515</v>
      </c>
      <c r="L17" s="141">
        <v>496</v>
      </c>
      <c r="M17" s="206">
        <f t="shared" ref="M17:M48" si="0">SUM(D17:L17)</f>
        <v>3818</v>
      </c>
      <c r="N17" s="206">
        <f t="shared" ref="N17:N48" si="1">M17/8</f>
        <v>477.25</v>
      </c>
      <c r="O17" s="206">
        <f t="shared" ref="O17:O48" si="2">N17/C17*100</f>
        <v>78.754125412541256</v>
      </c>
    </row>
    <row r="18" spans="1:15">
      <c r="A18" s="145">
        <v>3</v>
      </c>
      <c r="B18" s="379" t="s">
        <v>889</v>
      </c>
      <c r="C18" s="144">
        <f>'AT-3'!G11</f>
        <v>1283</v>
      </c>
      <c r="D18" s="144">
        <v>1136</v>
      </c>
      <c r="E18" s="144">
        <v>0</v>
      </c>
      <c r="F18" s="144">
        <v>1201</v>
      </c>
      <c r="G18" s="144">
        <v>1225</v>
      </c>
      <c r="H18" s="141">
        <v>1220</v>
      </c>
      <c r="I18" s="141">
        <v>1225</v>
      </c>
      <c r="J18" s="141">
        <v>1181</v>
      </c>
      <c r="K18" s="141">
        <v>1211</v>
      </c>
      <c r="L18" s="141">
        <v>1233</v>
      </c>
      <c r="M18" s="206">
        <f t="shared" si="0"/>
        <v>9632</v>
      </c>
      <c r="N18" s="206">
        <f t="shared" si="1"/>
        <v>1204</v>
      </c>
      <c r="O18" s="206">
        <f t="shared" si="2"/>
        <v>93.842556508183932</v>
      </c>
    </row>
    <row r="19" spans="1:15" s="138" customFormat="1" ht="12.75" customHeight="1">
      <c r="A19" s="145">
        <v>4</v>
      </c>
      <c r="B19" s="379" t="s">
        <v>890</v>
      </c>
      <c r="C19" s="144">
        <f>'AT-3'!G12</f>
        <v>1585</v>
      </c>
      <c r="D19" s="141">
        <v>1020</v>
      </c>
      <c r="E19" s="144">
        <v>0</v>
      </c>
      <c r="F19" s="141">
        <v>1298</v>
      </c>
      <c r="G19" s="141">
        <v>1326</v>
      </c>
      <c r="H19" s="141">
        <v>1267</v>
      </c>
      <c r="I19" s="141">
        <v>1438</v>
      </c>
      <c r="J19" s="141">
        <v>1351</v>
      </c>
      <c r="K19" s="141">
        <v>1381</v>
      </c>
      <c r="L19" s="141">
        <v>1315</v>
      </c>
      <c r="M19" s="206">
        <f t="shared" si="0"/>
        <v>10396</v>
      </c>
      <c r="N19" s="206">
        <f t="shared" si="1"/>
        <v>1299.5</v>
      </c>
      <c r="O19" s="206">
        <f t="shared" si="2"/>
        <v>81.987381703470035</v>
      </c>
    </row>
    <row r="20" spans="1:15" s="138" customFormat="1" ht="12.75" customHeight="1">
      <c r="A20" s="145">
        <v>5</v>
      </c>
      <c r="B20" s="379" t="s">
        <v>891</v>
      </c>
      <c r="C20" s="144">
        <f>'AT-3'!G13</f>
        <v>1389</v>
      </c>
      <c r="D20" s="449">
        <v>844</v>
      </c>
      <c r="E20" s="144">
        <v>0</v>
      </c>
      <c r="F20" s="449">
        <v>931</v>
      </c>
      <c r="G20" s="449">
        <v>956</v>
      </c>
      <c r="H20" s="449">
        <v>953</v>
      </c>
      <c r="I20" s="141">
        <v>872</v>
      </c>
      <c r="J20" s="141">
        <v>828</v>
      </c>
      <c r="K20" s="141">
        <v>925</v>
      </c>
      <c r="L20" s="141">
        <v>946</v>
      </c>
      <c r="M20" s="206">
        <f t="shared" si="0"/>
        <v>7255</v>
      </c>
      <c r="N20" s="206">
        <f t="shared" si="1"/>
        <v>906.875</v>
      </c>
      <c r="O20" s="206">
        <f t="shared" si="2"/>
        <v>65.289776817854573</v>
      </c>
    </row>
    <row r="21" spans="1:15" s="138" customFormat="1" ht="13.15" customHeight="1">
      <c r="A21" s="145">
        <v>6</v>
      </c>
      <c r="B21" s="379" t="s">
        <v>892</v>
      </c>
      <c r="C21" s="144">
        <f>'AT-3'!G14</f>
        <v>1520</v>
      </c>
      <c r="D21" s="449">
        <v>1465</v>
      </c>
      <c r="E21" s="144">
        <v>0</v>
      </c>
      <c r="F21" s="449">
        <v>1480</v>
      </c>
      <c r="G21" s="449">
        <v>1518</v>
      </c>
      <c r="H21" s="449">
        <v>1518</v>
      </c>
      <c r="I21" s="141">
        <v>1513</v>
      </c>
      <c r="J21" s="141">
        <v>1474</v>
      </c>
      <c r="K21" s="141">
        <v>1486</v>
      </c>
      <c r="L21" s="141">
        <v>1518</v>
      </c>
      <c r="M21" s="206">
        <f t="shared" si="0"/>
        <v>11972</v>
      </c>
      <c r="N21" s="206">
        <f t="shared" si="1"/>
        <v>1496.5</v>
      </c>
      <c r="O21" s="206">
        <f t="shared" si="2"/>
        <v>98.453947368421055</v>
      </c>
    </row>
    <row r="22" spans="1:15" ht="12.75" customHeight="1">
      <c r="A22" s="145">
        <v>7</v>
      </c>
      <c r="B22" s="379" t="s">
        <v>893</v>
      </c>
      <c r="C22" s="144">
        <f>'AT-3'!G15</f>
        <v>1327</v>
      </c>
      <c r="D22" s="141">
        <v>1091</v>
      </c>
      <c r="E22" s="144">
        <v>0</v>
      </c>
      <c r="F22" s="141">
        <v>1126</v>
      </c>
      <c r="G22" s="141">
        <v>1170</v>
      </c>
      <c r="H22" s="141">
        <v>1222</v>
      </c>
      <c r="I22" s="141">
        <v>1229</v>
      </c>
      <c r="J22" s="141">
        <v>1104</v>
      </c>
      <c r="K22" s="141">
        <v>1205</v>
      </c>
      <c r="L22" s="141">
        <v>1149</v>
      </c>
      <c r="M22" s="206">
        <f t="shared" si="0"/>
        <v>9296</v>
      </c>
      <c r="N22" s="206">
        <f t="shared" si="1"/>
        <v>1162</v>
      </c>
      <c r="O22" s="206">
        <f t="shared" si="2"/>
        <v>87.56593820648078</v>
      </c>
    </row>
    <row r="23" spans="1:15">
      <c r="A23" s="145">
        <v>8</v>
      </c>
      <c r="B23" s="379" t="s">
        <v>894</v>
      </c>
      <c r="C23" s="144">
        <f>'AT-3'!G16</f>
        <v>1565</v>
      </c>
      <c r="D23" s="141">
        <v>992</v>
      </c>
      <c r="E23" s="144">
        <v>0</v>
      </c>
      <c r="F23" s="141">
        <v>1060</v>
      </c>
      <c r="G23" s="141">
        <v>1176</v>
      </c>
      <c r="H23" s="141">
        <v>1382</v>
      </c>
      <c r="I23" s="141">
        <v>1270</v>
      </c>
      <c r="J23" s="141">
        <v>1117</v>
      </c>
      <c r="K23" s="141">
        <v>1147</v>
      </c>
      <c r="L23" s="141">
        <v>1152</v>
      </c>
      <c r="M23" s="206">
        <f t="shared" si="0"/>
        <v>9296</v>
      </c>
      <c r="N23" s="206">
        <f t="shared" si="1"/>
        <v>1162</v>
      </c>
      <c r="O23" s="206">
        <f t="shared" si="2"/>
        <v>74.249201277955265</v>
      </c>
    </row>
    <row r="24" spans="1:15">
      <c r="A24" s="145">
        <v>9</v>
      </c>
      <c r="B24" s="379" t="s">
        <v>895</v>
      </c>
      <c r="C24" s="144">
        <f>'AT-3'!G17</f>
        <v>665</v>
      </c>
      <c r="D24" s="141">
        <v>607</v>
      </c>
      <c r="E24" s="144">
        <v>0</v>
      </c>
      <c r="F24" s="141">
        <v>639</v>
      </c>
      <c r="G24" s="141">
        <v>633</v>
      </c>
      <c r="H24" s="141">
        <v>623</v>
      </c>
      <c r="I24" s="141">
        <v>637</v>
      </c>
      <c r="J24" s="141">
        <v>594</v>
      </c>
      <c r="K24" s="141">
        <v>594</v>
      </c>
      <c r="L24" s="141">
        <v>612</v>
      </c>
      <c r="M24" s="206">
        <f t="shared" si="0"/>
        <v>4939</v>
      </c>
      <c r="N24" s="206">
        <f t="shared" si="1"/>
        <v>617.375</v>
      </c>
      <c r="O24" s="206">
        <f t="shared" si="2"/>
        <v>92.838345864661648</v>
      </c>
    </row>
    <row r="25" spans="1:15">
      <c r="A25" s="145">
        <v>10</v>
      </c>
      <c r="B25" s="379" t="s">
        <v>896</v>
      </c>
      <c r="C25" s="144">
        <f>'AT-3'!G18</f>
        <v>790</v>
      </c>
      <c r="D25" s="141">
        <v>497</v>
      </c>
      <c r="E25" s="144">
        <v>0</v>
      </c>
      <c r="F25" s="141">
        <v>536</v>
      </c>
      <c r="G25" s="141">
        <v>614</v>
      </c>
      <c r="H25" s="141">
        <v>665</v>
      </c>
      <c r="I25" s="141">
        <v>613</v>
      </c>
      <c r="J25" s="141">
        <v>561</v>
      </c>
      <c r="K25" s="141">
        <v>625</v>
      </c>
      <c r="L25" s="141">
        <v>610</v>
      </c>
      <c r="M25" s="206">
        <f t="shared" si="0"/>
        <v>4721</v>
      </c>
      <c r="N25" s="206">
        <f t="shared" si="1"/>
        <v>590.125</v>
      </c>
      <c r="O25" s="206">
        <f t="shared" si="2"/>
        <v>74.699367088607588</v>
      </c>
    </row>
    <row r="26" spans="1:15">
      <c r="A26" s="145">
        <v>11</v>
      </c>
      <c r="B26" s="379" t="s">
        <v>897</v>
      </c>
      <c r="C26" s="144">
        <f>'AT-3'!G19</f>
        <v>1737</v>
      </c>
      <c r="D26" s="141">
        <v>813</v>
      </c>
      <c r="E26" s="144">
        <v>0</v>
      </c>
      <c r="F26" s="141">
        <v>820</v>
      </c>
      <c r="G26" s="141">
        <v>876</v>
      </c>
      <c r="H26" s="141">
        <v>876</v>
      </c>
      <c r="I26" s="141">
        <v>1036</v>
      </c>
      <c r="J26" s="141">
        <v>906</v>
      </c>
      <c r="K26" s="141">
        <v>1321</v>
      </c>
      <c r="L26" s="141">
        <v>1462</v>
      </c>
      <c r="M26" s="206">
        <f t="shared" si="0"/>
        <v>8110</v>
      </c>
      <c r="N26" s="206">
        <f t="shared" si="1"/>
        <v>1013.75</v>
      </c>
      <c r="O26" s="206">
        <f t="shared" si="2"/>
        <v>58.36211859527922</v>
      </c>
    </row>
    <row r="27" spans="1:15">
      <c r="A27" s="145">
        <v>12</v>
      </c>
      <c r="B27" s="379" t="s">
        <v>898</v>
      </c>
      <c r="C27" s="144">
        <f>'AT-3'!G20</f>
        <v>1446</v>
      </c>
      <c r="D27" s="141">
        <v>528</v>
      </c>
      <c r="E27" s="144">
        <v>0</v>
      </c>
      <c r="F27" s="141">
        <v>569</v>
      </c>
      <c r="G27" s="141">
        <v>560</v>
      </c>
      <c r="H27" s="141">
        <v>615</v>
      </c>
      <c r="I27" s="141">
        <v>873</v>
      </c>
      <c r="J27" s="141">
        <v>766</v>
      </c>
      <c r="K27" s="141">
        <v>808</v>
      </c>
      <c r="L27" s="141">
        <v>840</v>
      </c>
      <c r="M27" s="206">
        <f t="shared" si="0"/>
        <v>5559</v>
      </c>
      <c r="N27" s="206">
        <f t="shared" si="1"/>
        <v>694.875</v>
      </c>
      <c r="O27" s="206">
        <f t="shared" si="2"/>
        <v>48.054979253112037</v>
      </c>
    </row>
    <row r="28" spans="1:15">
      <c r="A28" s="145">
        <v>13</v>
      </c>
      <c r="B28" s="379" t="s">
        <v>899</v>
      </c>
      <c r="C28" s="144">
        <f>'AT-3'!G21</f>
        <v>1171</v>
      </c>
      <c r="D28" s="141">
        <v>406</v>
      </c>
      <c r="E28" s="144">
        <v>0</v>
      </c>
      <c r="F28" s="141">
        <v>559</v>
      </c>
      <c r="G28" s="141">
        <v>614</v>
      </c>
      <c r="H28" s="141">
        <v>631</v>
      </c>
      <c r="I28" s="141">
        <v>553</v>
      </c>
      <c r="J28" s="141">
        <v>472</v>
      </c>
      <c r="K28" s="141">
        <v>829</v>
      </c>
      <c r="L28" s="141">
        <v>757</v>
      </c>
      <c r="M28" s="206">
        <f t="shared" si="0"/>
        <v>4821</v>
      </c>
      <c r="N28" s="206">
        <f t="shared" si="1"/>
        <v>602.625</v>
      </c>
      <c r="O28" s="206">
        <f t="shared" si="2"/>
        <v>51.462425277540568</v>
      </c>
    </row>
    <row r="29" spans="1:15">
      <c r="A29" s="145">
        <v>14</v>
      </c>
      <c r="B29" s="379" t="s">
        <v>900</v>
      </c>
      <c r="C29" s="144">
        <f>'AT-3'!G22</f>
        <v>1000</v>
      </c>
      <c r="D29" s="141">
        <v>747</v>
      </c>
      <c r="E29" s="144">
        <v>0</v>
      </c>
      <c r="F29" s="141">
        <v>828</v>
      </c>
      <c r="G29" s="141">
        <v>900</v>
      </c>
      <c r="H29" s="141">
        <v>904</v>
      </c>
      <c r="I29" s="141">
        <v>871</v>
      </c>
      <c r="J29" s="141">
        <v>818</v>
      </c>
      <c r="K29" s="141">
        <v>874</v>
      </c>
      <c r="L29" s="141">
        <v>955</v>
      </c>
      <c r="M29" s="206">
        <f t="shared" si="0"/>
        <v>6897</v>
      </c>
      <c r="N29" s="206">
        <f t="shared" si="1"/>
        <v>862.125</v>
      </c>
      <c r="O29" s="206">
        <f t="shared" si="2"/>
        <v>86.212500000000006</v>
      </c>
    </row>
    <row r="30" spans="1:15">
      <c r="A30" s="145">
        <v>15</v>
      </c>
      <c r="B30" s="379" t="s">
        <v>901</v>
      </c>
      <c r="C30" s="144">
        <f>'AT-3'!G23</f>
        <v>501</v>
      </c>
      <c r="D30" s="141">
        <v>275</v>
      </c>
      <c r="E30" s="144">
        <v>0</v>
      </c>
      <c r="F30" s="141">
        <v>290</v>
      </c>
      <c r="G30" s="141">
        <v>303</v>
      </c>
      <c r="H30" s="141">
        <v>284</v>
      </c>
      <c r="I30" s="141">
        <v>278</v>
      </c>
      <c r="J30" s="141">
        <v>223</v>
      </c>
      <c r="K30" s="141">
        <v>276</v>
      </c>
      <c r="L30" s="141">
        <v>242</v>
      </c>
      <c r="M30" s="206">
        <f t="shared" si="0"/>
        <v>2171</v>
      </c>
      <c r="N30" s="206">
        <f t="shared" si="1"/>
        <v>271.375</v>
      </c>
      <c r="O30" s="206">
        <f t="shared" si="2"/>
        <v>54.166666666666664</v>
      </c>
    </row>
    <row r="31" spans="1:15">
      <c r="A31" s="145">
        <v>16</v>
      </c>
      <c r="B31" s="379" t="s">
        <v>902</v>
      </c>
      <c r="C31" s="144">
        <f>'AT-3'!G24</f>
        <v>392</v>
      </c>
      <c r="D31" s="141">
        <v>253</v>
      </c>
      <c r="E31" s="144">
        <v>0</v>
      </c>
      <c r="F31" s="141">
        <v>301</v>
      </c>
      <c r="G31" s="141">
        <v>319</v>
      </c>
      <c r="H31" s="141">
        <v>346</v>
      </c>
      <c r="I31" s="141">
        <v>337</v>
      </c>
      <c r="J31" s="141">
        <v>327</v>
      </c>
      <c r="K31" s="141">
        <v>323</v>
      </c>
      <c r="L31" s="141">
        <v>322</v>
      </c>
      <c r="M31" s="206">
        <f t="shared" si="0"/>
        <v>2528</v>
      </c>
      <c r="N31" s="206">
        <f t="shared" si="1"/>
        <v>316</v>
      </c>
      <c r="O31" s="206">
        <f t="shared" si="2"/>
        <v>80.612244897959187</v>
      </c>
    </row>
    <row r="32" spans="1:15">
      <c r="A32" s="145">
        <v>17</v>
      </c>
      <c r="B32" s="379" t="s">
        <v>903</v>
      </c>
      <c r="C32" s="144">
        <f>'AT-3'!G25</f>
        <v>1658</v>
      </c>
      <c r="D32" s="141">
        <v>813</v>
      </c>
      <c r="E32" s="144">
        <v>0</v>
      </c>
      <c r="F32" s="141">
        <v>712</v>
      </c>
      <c r="G32" s="141">
        <v>932</v>
      </c>
      <c r="H32" s="141">
        <v>1205</v>
      </c>
      <c r="I32" s="141">
        <v>1179</v>
      </c>
      <c r="J32" s="141">
        <v>1150</v>
      </c>
      <c r="K32" s="141">
        <v>1245</v>
      </c>
      <c r="L32" s="141">
        <v>1265</v>
      </c>
      <c r="M32" s="206">
        <f t="shared" si="0"/>
        <v>8501</v>
      </c>
      <c r="N32" s="206">
        <f t="shared" si="1"/>
        <v>1062.625</v>
      </c>
      <c r="O32" s="206">
        <f t="shared" si="2"/>
        <v>64.090772014475277</v>
      </c>
    </row>
    <row r="33" spans="1:15">
      <c r="A33" s="145">
        <v>18</v>
      </c>
      <c r="B33" s="379" t="s">
        <v>904</v>
      </c>
      <c r="C33" s="144">
        <f>'AT-3'!G26</f>
        <v>1224</v>
      </c>
      <c r="D33" s="141">
        <v>965</v>
      </c>
      <c r="E33" s="144">
        <v>0</v>
      </c>
      <c r="F33" s="141">
        <v>588</v>
      </c>
      <c r="G33" s="141">
        <v>1200</v>
      </c>
      <c r="H33" s="141">
        <v>1212</v>
      </c>
      <c r="I33" s="141">
        <v>878</v>
      </c>
      <c r="J33" s="141">
        <v>716</v>
      </c>
      <c r="K33" s="141">
        <v>947</v>
      </c>
      <c r="L33" s="141">
        <v>838</v>
      </c>
      <c r="M33" s="206">
        <f t="shared" si="0"/>
        <v>7344</v>
      </c>
      <c r="N33" s="206">
        <f t="shared" si="1"/>
        <v>918</v>
      </c>
      <c r="O33" s="206">
        <f t="shared" si="2"/>
        <v>75</v>
      </c>
    </row>
    <row r="34" spans="1:15">
      <c r="A34" s="145">
        <v>19</v>
      </c>
      <c r="B34" s="379" t="s">
        <v>905</v>
      </c>
      <c r="C34" s="144">
        <f>'AT-3'!G27</f>
        <v>1834</v>
      </c>
      <c r="D34" s="141">
        <v>1739</v>
      </c>
      <c r="E34" s="144">
        <v>0</v>
      </c>
      <c r="F34" s="141">
        <v>1708</v>
      </c>
      <c r="G34" s="141">
        <v>1755</v>
      </c>
      <c r="H34" s="141">
        <v>1749</v>
      </c>
      <c r="I34" s="141">
        <v>1733</v>
      </c>
      <c r="J34" s="141">
        <v>1665</v>
      </c>
      <c r="K34" s="141">
        <v>1769</v>
      </c>
      <c r="L34" s="141">
        <v>1771</v>
      </c>
      <c r="M34" s="206">
        <f t="shared" si="0"/>
        <v>13889</v>
      </c>
      <c r="N34" s="206">
        <f t="shared" si="1"/>
        <v>1736.125</v>
      </c>
      <c r="O34" s="206">
        <f t="shared" si="2"/>
        <v>94.663304252998913</v>
      </c>
    </row>
    <row r="35" spans="1:15">
      <c r="A35" s="145">
        <v>20</v>
      </c>
      <c r="B35" s="379" t="s">
        <v>906</v>
      </c>
      <c r="C35" s="144">
        <f>'AT-3'!G28</f>
        <v>1292</v>
      </c>
      <c r="D35" s="141">
        <v>678</v>
      </c>
      <c r="E35" s="144">
        <v>0</v>
      </c>
      <c r="F35" s="141">
        <v>733</v>
      </c>
      <c r="G35" s="141">
        <v>770</v>
      </c>
      <c r="H35" s="141">
        <v>794</v>
      </c>
      <c r="I35" s="141">
        <v>843</v>
      </c>
      <c r="J35" s="141">
        <v>694</v>
      </c>
      <c r="K35" s="141">
        <v>830</v>
      </c>
      <c r="L35" s="141">
        <v>765</v>
      </c>
      <c r="M35" s="206">
        <f t="shared" si="0"/>
        <v>6107</v>
      </c>
      <c r="N35" s="206">
        <f t="shared" si="1"/>
        <v>763.375</v>
      </c>
      <c r="O35" s="206">
        <f t="shared" si="2"/>
        <v>59.084752321981426</v>
      </c>
    </row>
    <row r="36" spans="1:15">
      <c r="A36" s="145">
        <v>21</v>
      </c>
      <c r="B36" s="379" t="s">
        <v>907</v>
      </c>
      <c r="C36" s="144">
        <f>'AT-3'!G29</f>
        <v>1603</v>
      </c>
      <c r="D36" s="141">
        <v>1313</v>
      </c>
      <c r="E36" s="144">
        <v>0</v>
      </c>
      <c r="F36" s="141">
        <v>1039</v>
      </c>
      <c r="G36" s="141">
        <v>1285</v>
      </c>
      <c r="H36" s="141">
        <v>1235</v>
      </c>
      <c r="I36" s="141">
        <v>1278</v>
      </c>
      <c r="J36" s="141">
        <v>1132</v>
      </c>
      <c r="K36" s="141">
        <v>1431</v>
      </c>
      <c r="L36" s="141">
        <v>1458</v>
      </c>
      <c r="M36" s="206">
        <f t="shared" si="0"/>
        <v>10171</v>
      </c>
      <c r="N36" s="206">
        <f t="shared" si="1"/>
        <v>1271.375</v>
      </c>
      <c r="O36" s="206">
        <f t="shared" si="2"/>
        <v>79.312227074235807</v>
      </c>
    </row>
    <row r="37" spans="1:15">
      <c r="A37" s="145">
        <v>22</v>
      </c>
      <c r="B37" s="379" t="s">
        <v>908</v>
      </c>
      <c r="C37" s="144">
        <f>'AT-3'!G30</f>
        <v>712</v>
      </c>
      <c r="D37" s="141">
        <v>605</v>
      </c>
      <c r="E37" s="144">
        <v>0</v>
      </c>
      <c r="F37" s="141">
        <v>683</v>
      </c>
      <c r="G37" s="141">
        <v>695</v>
      </c>
      <c r="H37" s="141">
        <v>695</v>
      </c>
      <c r="I37" s="141">
        <v>695</v>
      </c>
      <c r="J37" s="141">
        <v>685</v>
      </c>
      <c r="K37" s="141">
        <v>694</v>
      </c>
      <c r="L37" s="141">
        <v>694</v>
      </c>
      <c r="M37" s="206">
        <f t="shared" si="0"/>
        <v>5446</v>
      </c>
      <c r="N37" s="206">
        <f t="shared" si="1"/>
        <v>680.75</v>
      </c>
      <c r="O37" s="206">
        <f t="shared" si="2"/>
        <v>95.610955056179776</v>
      </c>
    </row>
    <row r="38" spans="1:15">
      <c r="A38" s="145">
        <v>23</v>
      </c>
      <c r="B38" s="379" t="s">
        <v>909</v>
      </c>
      <c r="C38" s="144">
        <f>'AT-3'!G31</f>
        <v>1574</v>
      </c>
      <c r="D38" s="141">
        <v>843</v>
      </c>
      <c r="E38" s="144">
        <v>0</v>
      </c>
      <c r="F38" s="141">
        <v>826</v>
      </c>
      <c r="G38" s="141">
        <v>935</v>
      </c>
      <c r="H38" s="141">
        <v>930</v>
      </c>
      <c r="I38" s="141">
        <v>947</v>
      </c>
      <c r="J38" s="141">
        <v>919</v>
      </c>
      <c r="K38" s="141">
        <v>1027</v>
      </c>
      <c r="L38" s="141">
        <v>1058</v>
      </c>
      <c r="M38" s="206">
        <f t="shared" si="0"/>
        <v>7485</v>
      </c>
      <c r="N38" s="206">
        <f t="shared" si="1"/>
        <v>935.625</v>
      </c>
      <c r="O38" s="206">
        <f t="shared" si="2"/>
        <v>59.442503176620079</v>
      </c>
    </row>
    <row r="39" spans="1:15">
      <c r="A39" s="145">
        <v>24</v>
      </c>
      <c r="B39" s="379" t="s">
        <v>910</v>
      </c>
      <c r="C39" s="144">
        <f>'AT-3'!G32</f>
        <v>1518</v>
      </c>
      <c r="D39" s="141">
        <v>520</v>
      </c>
      <c r="E39" s="144">
        <v>0</v>
      </c>
      <c r="F39" s="141">
        <v>498</v>
      </c>
      <c r="G39" s="141">
        <v>515</v>
      </c>
      <c r="H39" s="141">
        <v>667</v>
      </c>
      <c r="I39" s="141">
        <v>632</v>
      </c>
      <c r="J39" s="141">
        <v>534</v>
      </c>
      <c r="K39" s="141">
        <v>1117</v>
      </c>
      <c r="L39" s="141">
        <v>1098</v>
      </c>
      <c r="M39" s="206">
        <f t="shared" si="0"/>
        <v>5581</v>
      </c>
      <c r="N39" s="206">
        <f t="shared" si="1"/>
        <v>697.625</v>
      </c>
      <c r="O39" s="206">
        <f t="shared" si="2"/>
        <v>45.956851119894601</v>
      </c>
    </row>
    <row r="40" spans="1:15">
      <c r="A40" s="145">
        <v>25</v>
      </c>
      <c r="B40" s="379" t="s">
        <v>911</v>
      </c>
      <c r="C40" s="144">
        <f>'AT-3'!G33</f>
        <v>984</v>
      </c>
      <c r="D40" s="141">
        <v>667</v>
      </c>
      <c r="E40" s="144">
        <v>0</v>
      </c>
      <c r="F40" s="141">
        <v>548</v>
      </c>
      <c r="G40" s="141">
        <v>789</v>
      </c>
      <c r="H40" s="141">
        <v>796</v>
      </c>
      <c r="I40" s="141">
        <v>861</v>
      </c>
      <c r="J40" s="141">
        <v>723</v>
      </c>
      <c r="K40" s="141">
        <v>754</v>
      </c>
      <c r="L40" s="141">
        <v>717</v>
      </c>
      <c r="M40" s="206">
        <f t="shared" si="0"/>
        <v>5855</v>
      </c>
      <c r="N40" s="206">
        <f t="shared" si="1"/>
        <v>731.875</v>
      </c>
      <c r="O40" s="206">
        <f t="shared" si="2"/>
        <v>74.377540650406502</v>
      </c>
    </row>
    <row r="41" spans="1:15">
      <c r="A41" s="145">
        <v>26</v>
      </c>
      <c r="B41" s="379" t="s">
        <v>912</v>
      </c>
      <c r="C41" s="144">
        <f>'AT-3'!G34</f>
        <v>2068</v>
      </c>
      <c r="D41" s="141">
        <v>1419</v>
      </c>
      <c r="E41" s="144">
        <v>0</v>
      </c>
      <c r="F41" s="141">
        <v>1492</v>
      </c>
      <c r="G41" s="141">
        <v>1577</v>
      </c>
      <c r="H41" s="141">
        <v>1576</v>
      </c>
      <c r="I41" s="141">
        <v>1562</v>
      </c>
      <c r="J41" s="141">
        <v>1302</v>
      </c>
      <c r="K41" s="141">
        <v>1463</v>
      </c>
      <c r="L41" s="141">
        <v>1492</v>
      </c>
      <c r="M41" s="206">
        <f t="shared" si="0"/>
        <v>11883</v>
      </c>
      <c r="N41" s="206">
        <f t="shared" si="1"/>
        <v>1485.375</v>
      </c>
      <c r="O41" s="206">
        <f t="shared" si="2"/>
        <v>71.826644100580268</v>
      </c>
    </row>
    <row r="42" spans="1:15">
      <c r="A42" s="145">
        <v>27</v>
      </c>
      <c r="B42" s="379" t="s">
        <v>913</v>
      </c>
      <c r="C42" s="144">
        <f>'AT-3'!G35</f>
        <v>1352</v>
      </c>
      <c r="D42" s="141">
        <v>937</v>
      </c>
      <c r="E42" s="144">
        <v>0</v>
      </c>
      <c r="F42" s="141">
        <v>1138</v>
      </c>
      <c r="G42" s="141">
        <v>1164</v>
      </c>
      <c r="H42" s="141">
        <v>1121</v>
      </c>
      <c r="I42" s="141">
        <v>1106</v>
      </c>
      <c r="J42" s="141">
        <v>1013</v>
      </c>
      <c r="K42" s="141">
        <v>988</v>
      </c>
      <c r="L42" s="141">
        <v>988</v>
      </c>
      <c r="M42" s="206">
        <f t="shared" si="0"/>
        <v>8455</v>
      </c>
      <c r="N42" s="206">
        <f t="shared" si="1"/>
        <v>1056.875</v>
      </c>
      <c r="O42" s="206">
        <f t="shared" si="2"/>
        <v>78.17122781065089</v>
      </c>
    </row>
    <row r="43" spans="1:15">
      <c r="A43" s="145">
        <v>28</v>
      </c>
      <c r="B43" s="379" t="s">
        <v>914</v>
      </c>
      <c r="C43" s="144">
        <f>'AT-3'!G36</f>
        <v>2007</v>
      </c>
      <c r="D43" s="141">
        <v>2076</v>
      </c>
      <c r="E43" s="144">
        <v>0</v>
      </c>
      <c r="F43" s="141">
        <v>2095</v>
      </c>
      <c r="G43" s="141">
        <v>2074</v>
      </c>
      <c r="H43" s="141">
        <v>2092</v>
      </c>
      <c r="I43" s="141">
        <v>2031</v>
      </c>
      <c r="J43" s="141">
        <v>1971</v>
      </c>
      <c r="K43" s="141">
        <v>2100</v>
      </c>
      <c r="L43" s="141">
        <v>2096</v>
      </c>
      <c r="M43" s="206">
        <f t="shared" si="0"/>
        <v>16535</v>
      </c>
      <c r="N43" s="206">
        <f t="shared" si="1"/>
        <v>2066.875</v>
      </c>
      <c r="O43" s="206">
        <f t="shared" si="2"/>
        <v>102.98330842052815</v>
      </c>
    </row>
    <row r="44" spans="1:15">
      <c r="A44" s="145">
        <v>29</v>
      </c>
      <c r="B44" s="379" t="s">
        <v>915</v>
      </c>
      <c r="C44" s="144">
        <f>'AT-3'!G37</f>
        <v>1497</v>
      </c>
      <c r="D44" s="141">
        <v>1325</v>
      </c>
      <c r="E44" s="144">
        <v>0</v>
      </c>
      <c r="F44" s="141">
        <v>1332</v>
      </c>
      <c r="G44" s="141">
        <v>1434</v>
      </c>
      <c r="H44" s="141">
        <v>1436</v>
      </c>
      <c r="I44" s="141">
        <v>1438</v>
      </c>
      <c r="J44" s="141">
        <v>1386</v>
      </c>
      <c r="K44" s="141">
        <v>1357</v>
      </c>
      <c r="L44" s="141">
        <v>1316</v>
      </c>
      <c r="M44" s="206">
        <f t="shared" si="0"/>
        <v>11024</v>
      </c>
      <c r="N44" s="206">
        <f t="shared" si="1"/>
        <v>1378</v>
      </c>
      <c r="O44" s="206">
        <f t="shared" si="2"/>
        <v>92.050768203072806</v>
      </c>
    </row>
    <row r="45" spans="1:15">
      <c r="A45" s="145">
        <v>30</v>
      </c>
      <c r="B45" s="379" t="s">
        <v>916</v>
      </c>
      <c r="C45" s="144">
        <f>'AT-3'!G38</f>
        <v>2402</v>
      </c>
      <c r="D45" s="141">
        <v>1303</v>
      </c>
      <c r="E45" s="144">
        <v>0</v>
      </c>
      <c r="F45" s="141">
        <v>1233</v>
      </c>
      <c r="G45" s="141">
        <v>1287</v>
      </c>
      <c r="H45" s="141">
        <v>1331</v>
      </c>
      <c r="I45" s="141">
        <v>1861</v>
      </c>
      <c r="J45" s="141">
        <v>1583</v>
      </c>
      <c r="K45" s="141">
        <v>1701</v>
      </c>
      <c r="L45" s="141">
        <v>1605</v>
      </c>
      <c r="M45" s="206">
        <f t="shared" si="0"/>
        <v>11904</v>
      </c>
      <c r="N45" s="206">
        <f t="shared" si="1"/>
        <v>1488</v>
      </c>
      <c r="O45" s="206">
        <f t="shared" si="2"/>
        <v>61.948376353039137</v>
      </c>
    </row>
    <row r="46" spans="1:15">
      <c r="A46" s="145">
        <v>31</v>
      </c>
      <c r="B46" s="379" t="s">
        <v>917</v>
      </c>
      <c r="C46" s="144">
        <f>'AT-3'!G39</f>
        <v>2423</v>
      </c>
      <c r="D46" s="141">
        <v>1142</v>
      </c>
      <c r="E46" s="144">
        <v>0</v>
      </c>
      <c r="F46" s="141">
        <v>1200</v>
      </c>
      <c r="G46" s="141">
        <v>1301</v>
      </c>
      <c r="H46" s="141">
        <v>1196</v>
      </c>
      <c r="I46" s="141">
        <v>1173</v>
      </c>
      <c r="J46" s="141">
        <v>1051</v>
      </c>
      <c r="K46" s="141">
        <v>1662</v>
      </c>
      <c r="L46" s="141">
        <v>1654</v>
      </c>
      <c r="M46" s="206">
        <f t="shared" si="0"/>
        <v>10379</v>
      </c>
      <c r="N46" s="206">
        <f t="shared" si="1"/>
        <v>1297.375</v>
      </c>
      <c r="O46" s="206">
        <f t="shared" si="2"/>
        <v>53.544160132067688</v>
      </c>
    </row>
    <row r="47" spans="1:15">
      <c r="A47" s="145">
        <v>32</v>
      </c>
      <c r="B47" s="379" t="s">
        <v>918</v>
      </c>
      <c r="C47" s="144">
        <f>'AT-3'!G40</f>
        <v>1479</v>
      </c>
      <c r="D47" s="141">
        <v>963</v>
      </c>
      <c r="E47" s="144">
        <v>0</v>
      </c>
      <c r="F47" s="141">
        <v>1346</v>
      </c>
      <c r="G47" s="141">
        <v>1399</v>
      </c>
      <c r="H47" s="141">
        <v>1438</v>
      </c>
      <c r="I47" s="141">
        <v>1408</v>
      </c>
      <c r="J47" s="141">
        <v>1346</v>
      </c>
      <c r="K47" s="141">
        <v>1439</v>
      </c>
      <c r="L47" s="141">
        <v>1455</v>
      </c>
      <c r="M47" s="206">
        <f t="shared" si="0"/>
        <v>10794</v>
      </c>
      <c r="N47" s="206">
        <f t="shared" si="1"/>
        <v>1349.25</v>
      </c>
      <c r="O47" s="206">
        <f t="shared" si="2"/>
        <v>91.227180527383368</v>
      </c>
    </row>
    <row r="48" spans="1:15">
      <c r="A48" s="143"/>
      <c r="B48" s="380" t="s">
        <v>86</v>
      </c>
      <c r="C48" s="218">
        <f>'AT-3'!G41</f>
        <v>43246</v>
      </c>
      <c r="D48" s="143">
        <f>SUM(D16:D47)</f>
        <v>28962</v>
      </c>
      <c r="E48" s="143">
        <f t="shared" ref="E48:L48" si="3">SUM(E16:E47)</f>
        <v>0</v>
      </c>
      <c r="F48" s="143">
        <f t="shared" si="3"/>
        <v>29822</v>
      </c>
      <c r="G48" s="143">
        <f t="shared" si="3"/>
        <v>32417</v>
      </c>
      <c r="H48" s="143">
        <f t="shared" si="3"/>
        <v>33083</v>
      </c>
      <c r="I48" s="143">
        <f t="shared" si="3"/>
        <v>33468</v>
      </c>
      <c r="J48" s="143">
        <f t="shared" si="3"/>
        <v>30614</v>
      </c>
      <c r="K48" s="143">
        <f t="shared" si="3"/>
        <v>34695</v>
      </c>
      <c r="L48" s="143">
        <f t="shared" si="3"/>
        <v>34530</v>
      </c>
      <c r="M48" s="206">
        <f t="shared" si="0"/>
        <v>257591</v>
      </c>
      <c r="N48" s="206">
        <f t="shared" si="1"/>
        <v>32198.875</v>
      </c>
      <c r="O48" s="206">
        <f t="shared" si="2"/>
        <v>74.455151921565005</v>
      </c>
    </row>
    <row r="51" spans="1:12">
      <c r="G51" s="741"/>
      <c r="H51" s="741"/>
      <c r="I51" s="741"/>
      <c r="J51" s="741"/>
      <c r="K51" s="741"/>
      <c r="L51" s="741"/>
    </row>
    <row r="52" spans="1:12">
      <c r="C52" s="138" t="s">
        <v>1093</v>
      </c>
      <c r="D52" s="138"/>
      <c r="E52" s="138"/>
      <c r="F52" s="138"/>
      <c r="G52" s="272"/>
      <c r="H52" s="138"/>
      <c r="I52" s="138"/>
      <c r="J52" s="138"/>
      <c r="K52" s="220"/>
      <c r="L52" s="220"/>
    </row>
    <row r="53" spans="1:12">
      <c r="C53" s="14"/>
      <c r="D53" s="14"/>
      <c r="E53" s="14"/>
      <c r="F53" s="623" t="s">
        <v>1079</v>
      </c>
      <c r="G53" s="623"/>
      <c r="H53" s="623"/>
      <c r="I53" s="623"/>
      <c r="J53" s="623"/>
      <c r="K53" s="220"/>
      <c r="L53" s="220"/>
    </row>
    <row r="54" spans="1:12" ht="15">
      <c r="A54" s="206" t="s">
        <v>12</v>
      </c>
      <c r="C54" s="578"/>
      <c r="D54" s="578"/>
      <c r="E54" s="578"/>
      <c r="F54" s="675" t="s">
        <v>1058</v>
      </c>
      <c r="G54" s="675"/>
      <c r="H54" s="675"/>
      <c r="I54" s="675"/>
      <c r="J54" s="675"/>
    </row>
    <row r="55" spans="1:12" ht="15" customHeight="1">
      <c r="C55" s="435"/>
      <c r="D55" s="435"/>
      <c r="E55" s="435"/>
      <c r="F55" s="435"/>
      <c r="G55" s="435"/>
      <c r="H55" s="435"/>
      <c r="I55" s="578"/>
      <c r="J55" s="578"/>
      <c r="K55" s="517"/>
      <c r="L55" s="517"/>
    </row>
    <row r="56" spans="1:12">
      <c r="C56" s="624" t="s">
        <v>1081</v>
      </c>
      <c r="D56" s="624"/>
      <c r="E56" s="435"/>
      <c r="F56" s="435"/>
      <c r="G56" s="435"/>
      <c r="H56" s="435"/>
      <c r="I56" s="435"/>
      <c r="J56" s="435"/>
    </row>
    <row r="57" spans="1:12">
      <c r="C57" s="14"/>
      <c r="D57" s="14"/>
      <c r="E57" s="34"/>
      <c r="F57" s="623" t="s">
        <v>1080</v>
      </c>
      <c r="G57" s="623"/>
      <c r="H57" s="623"/>
      <c r="I57" s="623"/>
      <c r="J57" s="623"/>
    </row>
  </sheetData>
  <mergeCells count="17">
    <mergeCell ref="F53:J53"/>
    <mergeCell ref="F54:J54"/>
    <mergeCell ref="C56:D56"/>
    <mergeCell ref="F57:J57"/>
    <mergeCell ref="G51:L51"/>
    <mergeCell ref="K1:L1"/>
    <mergeCell ref="G1:H1"/>
    <mergeCell ref="A3:L3"/>
    <mergeCell ref="A4:L4"/>
    <mergeCell ref="A13:A14"/>
    <mergeCell ref="B13:B14"/>
    <mergeCell ref="C13:C14"/>
    <mergeCell ref="C2:I2"/>
    <mergeCell ref="D13:L13"/>
    <mergeCell ref="J12:L12"/>
    <mergeCell ref="A9:E9"/>
    <mergeCell ref="A10:E10"/>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53.xml><?xml version="1.0" encoding="utf-8"?>
<worksheet xmlns="http://schemas.openxmlformats.org/spreadsheetml/2006/main" xmlns:r="http://schemas.openxmlformats.org/officeDocument/2006/relationships">
  <sheetPr>
    <pageSetUpPr fitToPage="1"/>
  </sheetPr>
  <dimension ref="A1:P25"/>
  <sheetViews>
    <sheetView view="pageBreakPreview" zoomScale="80" zoomScaleNormal="80" zoomScaleSheetLayoutView="80" workbookViewId="0">
      <selection activeCell="E20" sqref="E20:L25"/>
    </sheetView>
  </sheetViews>
  <sheetFormatPr defaultRowHeight="12.75"/>
  <cols>
    <col min="2" max="2" width="16.8554687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c r="C1" s="746" t="s">
        <v>0</v>
      </c>
      <c r="D1" s="746"/>
      <c r="E1" s="746"/>
      <c r="F1" s="746"/>
      <c r="G1" s="746"/>
      <c r="H1" s="746"/>
      <c r="I1" s="746"/>
      <c r="J1" s="229"/>
      <c r="K1" s="229"/>
      <c r="L1" s="941" t="s">
        <v>521</v>
      </c>
      <c r="M1" s="941"/>
      <c r="N1" s="229"/>
      <c r="O1" s="229"/>
      <c r="P1" s="229"/>
    </row>
    <row r="2" spans="1:16" ht="21">
      <c r="B2" s="745" t="s">
        <v>734</v>
      </c>
      <c r="C2" s="745"/>
      <c r="D2" s="745"/>
      <c r="E2" s="745"/>
      <c r="F2" s="745"/>
      <c r="G2" s="745"/>
      <c r="H2" s="745"/>
      <c r="I2" s="745"/>
      <c r="J2" s="745"/>
      <c r="K2" s="745"/>
      <c r="L2" s="745"/>
      <c r="M2" s="230"/>
      <c r="N2" s="230"/>
      <c r="O2" s="230"/>
      <c r="P2" s="230"/>
    </row>
    <row r="3" spans="1:16" ht="21">
      <c r="C3" s="199"/>
      <c r="D3" s="199"/>
      <c r="E3" s="199"/>
      <c r="F3" s="199"/>
      <c r="G3" s="199"/>
      <c r="H3" s="199"/>
      <c r="I3" s="199"/>
      <c r="J3" s="199"/>
      <c r="K3" s="199"/>
      <c r="L3" s="199"/>
      <c r="M3" s="199"/>
      <c r="N3" s="230"/>
      <c r="O3" s="230"/>
      <c r="P3" s="230"/>
    </row>
    <row r="4" spans="1:16" ht="20.25" customHeight="1">
      <c r="A4" s="966" t="s">
        <v>520</v>
      </c>
      <c r="B4" s="966"/>
      <c r="C4" s="966"/>
      <c r="D4" s="966"/>
      <c r="E4" s="966"/>
      <c r="F4" s="966"/>
      <c r="G4" s="966"/>
      <c r="H4" s="966"/>
      <c r="I4" s="966"/>
      <c r="J4" s="966"/>
      <c r="K4" s="966"/>
      <c r="L4" s="966"/>
      <c r="M4" s="966"/>
    </row>
    <row r="5" spans="1:16" ht="20.25" customHeight="1">
      <c r="A5" s="967" t="s">
        <v>919</v>
      </c>
      <c r="B5" s="967"/>
      <c r="C5" s="967"/>
      <c r="D5" s="967"/>
      <c r="E5" s="967"/>
      <c r="F5" s="967"/>
      <c r="G5" s="967"/>
      <c r="H5" s="739" t="s">
        <v>1070</v>
      </c>
      <c r="I5" s="739"/>
      <c r="J5" s="739"/>
      <c r="K5" s="739"/>
      <c r="L5" s="739"/>
      <c r="M5" s="739"/>
      <c r="N5" s="99"/>
    </row>
    <row r="6" spans="1:16" ht="15" customHeight="1">
      <c r="A6" s="841" t="s">
        <v>71</v>
      </c>
      <c r="B6" s="841" t="s">
        <v>282</v>
      </c>
      <c r="C6" s="959" t="s">
        <v>412</v>
      </c>
      <c r="D6" s="960"/>
      <c r="E6" s="960"/>
      <c r="F6" s="960"/>
      <c r="G6" s="961"/>
      <c r="H6" s="838" t="s">
        <v>409</v>
      </c>
      <c r="I6" s="838"/>
      <c r="J6" s="838"/>
      <c r="K6" s="838"/>
      <c r="L6" s="838"/>
      <c r="M6" s="841" t="s">
        <v>283</v>
      </c>
    </row>
    <row r="7" spans="1:16" ht="12.75" customHeight="1">
      <c r="A7" s="842"/>
      <c r="B7" s="842"/>
      <c r="C7" s="962"/>
      <c r="D7" s="963"/>
      <c r="E7" s="963"/>
      <c r="F7" s="963"/>
      <c r="G7" s="964"/>
      <c r="H7" s="838"/>
      <c r="I7" s="838"/>
      <c r="J7" s="838"/>
      <c r="K7" s="838"/>
      <c r="L7" s="838"/>
      <c r="M7" s="842"/>
    </row>
    <row r="8" spans="1:16" ht="5.25" customHeight="1">
      <c r="A8" s="842"/>
      <c r="B8" s="842"/>
      <c r="C8" s="962"/>
      <c r="D8" s="963"/>
      <c r="E8" s="963"/>
      <c r="F8" s="963"/>
      <c r="G8" s="964"/>
      <c r="H8" s="838"/>
      <c r="I8" s="838"/>
      <c r="J8" s="838"/>
      <c r="K8" s="838"/>
      <c r="L8" s="838"/>
      <c r="M8" s="842"/>
    </row>
    <row r="9" spans="1:16" ht="68.25" customHeight="1">
      <c r="A9" s="843"/>
      <c r="B9" s="843"/>
      <c r="C9" s="235" t="s">
        <v>284</v>
      </c>
      <c r="D9" s="235" t="s">
        <v>285</v>
      </c>
      <c r="E9" s="235" t="s">
        <v>286</v>
      </c>
      <c r="F9" s="235" t="s">
        <v>287</v>
      </c>
      <c r="G9" s="265" t="s">
        <v>288</v>
      </c>
      <c r="H9" s="264" t="s">
        <v>408</v>
      </c>
      <c r="I9" s="264" t="s">
        <v>413</v>
      </c>
      <c r="J9" s="264" t="s">
        <v>410</v>
      </c>
      <c r="K9" s="264" t="s">
        <v>411</v>
      </c>
      <c r="L9" s="264" t="s">
        <v>44</v>
      </c>
      <c r="M9" s="843"/>
    </row>
    <row r="10" spans="1:16" ht="15">
      <c r="A10" s="236">
        <v>1</v>
      </c>
      <c r="B10" s="236">
        <v>2</v>
      </c>
      <c r="C10" s="236">
        <v>3</v>
      </c>
      <c r="D10" s="236">
        <v>4</v>
      </c>
      <c r="E10" s="236">
        <v>5</v>
      </c>
      <c r="F10" s="236">
        <v>6</v>
      </c>
      <c r="G10" s="236">
        <v>7</v>
      </c>
      <c r="H10" s="236">
        <v>8</v>
      </c>
      <c r="I10" s="236">
        <v>9</v>
      </c>
      <c r="J10" s="236">
        <v>10</v>
      </c>
      <c r="K10" s="236">
        <v>11</v>
      </c>
      <c r="L10" s="236">
        <v>12</v>
      </c>
      <c r="M10" s="236">
        <v>13</v>
      </c>
    </row>
    <row r="11" spans="1:16" ht="15">
      <c r="A11" s="298">
        <v>1</v>
      </c>
      <c r="B11" s="965" t="s">
        <v>987</v>
      </c>
      <c r="C11" s="965"/>
      <c r="D11" s="965"/>
      <c r="E11" s="965"/>
      <c r="F11" s="965"/>
      <c r="G11" s="965"/>
      <c r="H11" s="965"/>
      <c r="I11" s="965"/>
      <c r="J11" s="965"/>
      <c r="K11" s="965"/>
      <c r="L11" s="965"/>
      <c r="M11" s="236"/>
    </row>
    <row r="12" spans="1:16" ht="15">
      <c r="A12" s="298">
        <v>2</v>
      </c>
      <c r="B12" s="965"/>
      <c r="C12" s="965"/>
      <c r="D12" s="965"/>
      <c r="E12" s="965"/>
      <c r="F12" s="965"/>
      <c r="G12" s="965"/>
      <c r="H12" s="965"/>
      <c r="I12" s="965"/>
      <c r="J12" s="965"/>
      <c r="K12" s="965"/>
      <c r="L12" s="965"/>
      <c r="M12" s="236"/>
    </row>
    <row r="13" spans="1:16" ht="15">
      <c r="A13" s="298">
        <v>3</v>
      </c>
      <c r="B13" s="965"/>
      <c r="C13" s="965"/>
      <c r="D13" s="965"/>
      <c r="E13" s="965"/>
      <c r="F13" s="965"/>
      <c r="G13" s="965"/>
      <c r="H13" s="965"/>
      <c r="I13" s="965"/>
      <c r="J13" s="965"/>
      <c r="K13" s="965"/>
      <c r="L13" s="965"/>
      <c r="M13" s="236"/>
    </row>
    <row r="14" spans="1:16" ht="15">
      <c r="A14" s="298">
        <v>4</v>
      </c>
      <c r="B14" s="965"/>
      <c r="C14" s="965"/>
      <c r="D14" s="965"/>
      <c r="E14" s="965"/>
      <c r="F14" s="965"/>
      <c r="G14" s="965"/>
      <c r="H14" s="965"/>
      <c r="I14" s="965"/>
      <c r="J14" s="965"/>
      <c r="K14" s="965"/>
      <c r="L14" s="965"/>
      <c r="M14" s="236"/>
    </row>
    <row r="15" spans="1:16" ht="15">
      <c r="A15" s="298">
        <v>5</v>
      </c>
      <c r="B15" s="965"/>
      <c r="C15" s="965"/>
      <c r="D15" s="965"/>
      <c r="E15" s="965"/>
      <c r="F15" s="965"/>
      <c r="G15" s="965"/>
      <c r="H15" s="965"/>
      <c r="I15" s="965"/>
      <c r="J15" s="965"/>
      <c r="K15" s="965"/>
      <c r="L15" s="965"/>
      <c r="M15" s="236"/>
    </row>
    <row r="16" spans="1:16" ht="15">
      <c r="A16" s="298">
        <v>6</v>
      </c>
      <c r="B16" s="965"/>
      <c r="C16" s="965"/>
      <c r="D16" s="965"/>
      <c r="E16" s="965"/>
      <c r="F16" s="965"/>
      <c r="G16" s="965"/>
      <c r="H16" s="965"/>
      <c r="I16" s="965"/>
      <c r="J16" s="965"/>
      <c r="K16" s="965"/>
      <c r="L16" s="965"/>
      <c r="M16" s="236"/>
    </row>
    <row r="17" spans="1:13" ht="15">
      <c r="A17" s="298">
        <v>7</v>
      </c>
      <c r="B17" s="965"/>
      <c r="C17" s="965"/>
      <c r="D17" s="965"/>
      <c r="E17" s="965"/>
      <c r="F17" s="965"/>
      <c r="G17" s="965"/>
      <c r="H17" s="965"/>
      <c r="I17" s="965"/>
      <c r="J17" s="965"/>
      <c r="K17" s="965"/>
      <c r="L17" s="965"/>
      <c r="M17" s="236"/>
    </row>
    <row r="18" spans="1:13" ht="16.5" customHeight="1">
      <c r="B18" s="240"/>
      <c r="C18" s="968"/>
      <c r="D18" s="968"/>
      <c r="E18" s="968"/>
      <c r="F18" s="968"/>
    </row>
    <row r="20" spans="1:13">
      <c r="A20" s="206"/>
      <c r="B20" s="206"/>
      <c r="C20" s="206"/>
      <c r="D20" s="206"/>
      <c r="E20" s="138"/>
      <c r="F20" s="138"/>
      <c r="G20" s="138"/>
      <c r="H20" s="138"/>
      <c r="I20" s="272"/>
      <c r="J20" s="138"/>
      <c r="K20" s="138"/>
      <c r="L20" s="138"/>
    </row>
    <row r="21" spans="1:13" ht="15" customHeight="1">
      <c r="A21" s="206"/>
      <c r="B21" s="206"/>
      <c r="C21" s="206"/>
      <c r="D21" s="206"/>
      <c r="E21" s="14"/>
      <c r="F21" s="14"/>
      <c r="G21" s="14"/>
      <c r="H21" s="623" t="s">
        <v>1079</v>
      </c>
      <c r="I21" s="623"/>
      <c r="J21" s="623"/>
      <c r="K21" s="623"/>
      <c r="L21" s="623"/>
      <c r="M21" s="220"/>
    </row>
    <row r="22" spans="1:13" ht="15" customHeight="1">
      <c r="A22" s="206"/>
      <c r="B22" s="206"/>
      <c r="C22" s="206"/>
      <c r="D22" s="206"/>
      <c r="E22" s="578"/>
      <c r="F22" s="578"/>
      <c r="G22" s="578"/>
      <c r="H22" s="675" t="s">
        <v>1058</v>
      </c>
      <c r="I22" s="675"/>
      <c r="J22" s="675"/>
      <c r="K22" s="675"/>
      <c r="L22" s="675"/>
      <c r="M22" s="220"/>
    </row>
    <row r="23" spans="1:13">
      <c r="A23" s="206" t="s">
        <v>12</v>
      </c>
      <c r="C23" s="206"/>
      <c r="D23" s="206"/>
      <c r="E23" s="435"/>
      <c r="F23" s="435"/>
      <c r="G23" s="435"/>
      <c r="H23" s="435"/>
      <c r="I23" s="435"/>
      <c r="J23" s="435"/>
      <c r="K23" s="578"/>
      <c r="L23" s="578"/>
    </row>
    <row r="24" spans="1:13" ht="15" customHeight="1">
      <c r="E24" s="624" t="s">
        <v>1081</v>
      </c>
      <c r="F24" s="624"/>
      <c r="G24" s="435"/>
      <c r="H24" s="435"/>
      <c r="I24" s="435"/>
      <c r="J24" s="435"/>
      <c r="K24" s="435"/>
      <c r="L24" s="435"/>
      <c r="M24" s="517"/>
    </row>
    <row r="25" spans="1:13">
      <c r="E25" s="14"/>
      <c r="F25" s="14"/>
      <c r="G25" s="34"/>
      <c r="H25" s="623" t="s">
        <v>1080</v>
      </c>
      <c r="I25" s="623"/>
      <c r="J25" s="623"/>
      <c r="K25" s="623"/>
      <c r="L25" s="623"/>
    </row>
  </sheetData>
  <mergeCells count="17">
    <mergeCell ref="E24:F24"/>
    <mergeCell ref="H25:L25"/>
    <mergeCell ref="A6:A9"/>
    <mergeCell ref="B6:B9"/>
    <mergeCell ref="B2:L2"/>
    <mergeCell ref="C18:F18"/>
    <mergeCell ref="H6:L8"/>
    <mergeCell ref="L1:M1"/>
    <mergeCell ref="C1:I1"/>
    <mergeCell ref="A4:M4"/>
    <mergeCell ref="H5:M5"/>
    <mergeCell ref="A5:G5"/>
    <mergeCell ref="M6:M9"/>
    <mergeCell ref="C6:G8"/>
    <mergeCell ref="B11:L17"/>
    <mergeCell ref="H21:L21"/>
    <mergeCell ref="H22:L22"/>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sheetPr>
    <pageSetUpPr fitToPage="1"/>
  </sheetPr>
  <dimension ref="A1:L47"/>
  <sheetViews>
    <sheetView view="pageBreakPreview" topLeftCell="A6" zoomScale="63" zoomScaleSheetLayoutView="63" workbookViewId="0">
      <selection activeCell="O34" sqref="O34"/>
    </sheetView>
  </sheetViews>
  <sheetFormatPr defaultRowHeight="12.75"/>
  <cols>
    <col min="1" max="1" width="40.85546875" customWidth="1"/>
    <col min="2" max="2" width="25.7109375" customWidth="1"/>
    <col min="3" max="3" width="21.85546875" customWidth="1"/>
    <col min="4" max="4" width="22.5703125" customWidth="1"/>
    <col min="5" max="5" width="19.42578125" customWidth="1"/>
    <col min="6" max="6" width="17.42578125" customWidth="1"/>
  </cols>
  <sheetData>
    <row r="1" spans="1:12" ht="18">
      <c r="A1" s="746" t="s">
        <v>0</v>
      </c>
      <c r="B1" s="746"/>
      <c r="C1" s="746"/>
      <c r="D1" s="746"/>
      <c r="E1" s="746"/>
      <c r="F1" s="241" t="s">
        <v>523</v>
      </c>
      <c r="G1" s="229"/>
      <c r="H1" s="229"/>
      <c r="I1" s="229"/>
      <c r="J1" s="229"/>
      <c r="K1" s="229"/>
      <c r="L1" s="229"/>
    </row>
    <row r="2" spans="1:12" ht="21">
      <c r="A2" s="745" t="s">
        <v>734</v>
      </c>
      <c r="B2" s="745"/>
      <c r="C2" s="745"/>
      <c r="D2" s="745"/>
      <c r="E2" s="745"/>
      <c r="F2" s="745"/>
      <c r="G2" s="230"/>
      <c r="H2" s="230"/>
      <c r="I2" s="230"/>
      <c r="J2" s="230"/>
      <c r="K2" s="230"/>
      <c r="L2" s="230"/>
    </row>
    <row r="3" spans="1:12">
      <c r="A3" s="158"/>
      <c r="B3" s="158"/>
      <c r="C3" s="158"/>
      <c r="D3" s="158"/>
      <c r="E3" s="158"/>
      <c r="F3" s="158"/>
    </row>
    <row r="4" spans="1:12" ht="18.75">
      <c r="A4" s="969" t="s">
        <v>522</v>
      </c>
      <c r="B4" s="969"/>
      <c r="C4" s="969"/>
      <c r="D4" s="969"/>
      <c r="E4" s="969"/>
      <c r="F4" s="969"/>
      <c r="G4" s="969"/>
    </row>
    <row r="5" spans="1:12" ht="18.75">
      <c r="A5" s="201" t="s">
        <v>927</v>
      </c>
      <c r="B5" s="242"/>
      <c r="C5" s="242"/>
      <c r="D5" s="242"/>
      <c r="E5" s="242"/>
      <c r="F5" s="242"/>
      <c r="G5" s="242"/>
    </row>
    <row r="6" spans="1:12" ht="31.5">
      <c r="A6" s="243"/>
      <c r="B6" s="244" t="s">
        <v>312</v>
      </c>
      <c r="C6" s="244" t="s">
        <v>313</v>
      </c>
      <c r="D6" s="244" t="s">
        <v>314</v>
      </c>
      <c r="E6" s="245"/>
      <c r="F6" s="245"/>
    </row>
    <row r="7" spans="1:12" ht="67.5" customHeight="1">
      <c r="A7" s="331" t="s">
        <v>315</v>
      </c>
      <c r="B7" s="246" t="s">
        <v>990</v>
      </c>
      <c r="C7" s="246"/>
      <c r="D7" s="246"/>
      <c r="E7" s="245"/>
      <c r="F7" s="245"/>
    </row>
    <row r="8" spans="1:12" ht="18" customHeight="1">
      <c r="A8" s="246" t="s">
        <v>316</v>
      </c>
      <c r="B8" s="246" t="s">
        <v>991</v>
      </c>
      <c r="C8" s="246"/>
      <c r="D8" s="246"/>
      <c r="E8" s="245"/>
      <c r="F8" s="245"/>
    </row>
    <row r="9" spans="1:12" ht="39" customHeight="1">
      <c r="A9" s="246" t="s">
        <v>317</v>
      </c>
      <c r="B9" s="246" t="s">
        <v>992</v>
      </c>
      <c r="C9" s="972" t="s">
        <v>993</v>
      </c>
      <c r="D9" s="973"/>
      <c r="E9" s="245"/>
      <c r="F9" s="245"/>
    </row>
    <row r="10" spans="1:12" ht="62.25" customHeight="1">
      <c r="A10" s="247" t="s">
        <v>318</v>
      </c>
      <c r="B10" s="246"/>
      <c r="C10" s="972" t="s">
        <v>1074</v>
      </c>
      <c r="D10" s="973"/>
      <c r="E10" s="245"/>
      <c r="F10" s="245"/>
    </row>
    <row r="11" spans="1:12" ht="13.5" customHeight="1">
      <c r="A11" s="247" t="s">
        <v>319</v>
      </c>
      <c r="B11" s="246" t="s">
        <v>994</v>
      </c>
      <c r="C11" s="246"/>
      <c r="D11" s="246"/>
      <c r="E11" s="245"/>
      <c r="F11" s="245"/>
    </row>
    <row r="12" spans="1:12" ht="13.5" customHeight="1">
      <c r="A12" s="247" t="s">
        <v>320</v>
      </c>
      <c r="B12" s="246"/>
      <c r="C12" s="246"/>
      <c r="D12" s="246"/>
      <c r="E12" s="245"/>
      <c r="F12" s="245"/>
    </row>
    <row r="13" spans="1:12" ht="13.5" customHeight="1">
      <c r="A13" s="247" t="s">
        <v>321</v>
      </c>
      <c r="B13" s="478" t="s">
        <v>995</v>
      </c>
      <c r="C13" s="246"/>
      <c r="D13" s="246"/>
      <c r="E13" s="245"/>
      <c r="F13" s="245"/>
    </row>
    <row r="14" spans="1:12" ht="13.5" customHeight="1">
      <c r="A14" s="247" t="s">
        <v>322</v>
      </c>
      <c r="B14" s="246"/>
      <c r="C14" s="246"/>
      <c r="D14" s="246"/>
      <c r="E14" s="245"/>
      <c r="F14" s="245"/>
    </row>
    <row r="15" spans="1:12" ht="13.5" customHeight="1">
      <c r="A15" s="247" t="s">
        <v>323</v>
      </c>
      <c r="B15" s="246"/>
      <c r="C15" s="246"/>
      <c r="D15" s="246"/>
      <c r="E15" s="245"/>
      <c r="F15" s="245"/>
    </row>
    <row r="16" spans="1:12" ht="13.5" customHeight="1">
      <c r="A16" s="247" t="s">
        <v>324</v>
      </c>
      <c r="B16" s="246" t="s">
        <v>996</v>
      </c>
      <c r="C16" s="246"/>
      <c r="D16" s="246"/>
      <c r="E16" s="245"/>
      <c r="F16" s="245"/>
    </row>
    <row r="17" spans="1:7" ht="13.5" customHeight="1">
      <c r="A17" s="247" t="s">
        <v>325</v>
      </c>
      <c r="B17" s="246"/>
      <c r="C17" s="246"/>
      <c r="D17" s="246"/>
      <c r="E17" s="245"/>
      <c r="F17" s="245"/>
    </row>
    <row r="18" spans="1:7" ht="13.5" customHeight="1">
      <c r="A18" s="248"/>
      <c r="B18" s="249"/>
      <c r="C18" s="249"/>
      <c r="D18" s="249"/>
      <c r="E18" s="245"/>
      <c r="F18" s="245"/>
    </row>
    <row r="19" spans="1:7" ht="13.5" customHeight="1">
      <c r="A19" s="970" t="s">
        <v>326</v>
      </c>
      <c r="B19" s="970"/>
      <c r="C19" s="970"/>
      <c r="D19" s="970"/>
      <c r="E19" s="970"/>
      <c r="F19" s="970"/>
      <c r="G19" s="970"/>
    </row>
    <row r="20" spans="1:7" ht="15">
      <c r="A20" s="245"/>
      <c r="B20" s="245"/>
      <c r="C20" s="245"/>
      <c r="D20" s="245"/>
      <c r="E20" s="971" t="s">
        <v>1073</v>
      </c>
      <c r="F20" s="971"/>
      <c r="G20" s="109"/>
    </row>
    <row r="21" spans="1:7" ht="46.15" customHeight="1">
      <c r="A21" s="233" t="s">
        <v>415</v>
      </c>
      <c r="B21" s="233" t="s">
        <v>3</v>
      </c>
      <c r="C21" s="250" t="s">
        <v>327</v>
      </c>
      <c r="D21" s="251" t="s">
        <v>328</v>
      </c>
      <c r="E21" s="306" t="s">
        <v>329</v>
      </c>
      <c r="F21" s="306" t="s">
        <v>330</v>
      </c>
      <c r="G21" s="12"/>
    </row>
    <row r="22" spans="1:7">
      <c r="A22" s="246" t="s">
        <v>331</v>
      </c>
      <c r="B22" s="974" t="s">
        <v>987</v>
      </c>
      <c r="C22" s="975"/>
      <c r="D22" s="975"/>
      <c r="E22" s="975"/>
      <c r="F22" s="976"/>
    </row>
    <row r="23" spans="1:7">
      <c r="A23" s="246" t="s">
        <v>332</v>
      </c>
      <c r="B23" s="977"/>
      <c r="C23" s="978"/>
      <c r="D23" s="978"/>
      <c r="E23" s="978"/>
      <c r="F23" s="979"/>
    </row>
    <row r="24" spans="1:7">
      <c r="A24" s="246" t="s">
        <v>333</v>
      </c>
      <c r="B24" s="977"/>
      <c r="C24" s="978"/>
      <c r="D24" s="978"/>
      <c r="E24" s="978"/>
      <c r="F24" s="979"/>
    </row>
    <row r="25" spans="1:7" ht="25.5">
      <c r="A25" s="246" t="s">
        <v>334</v>
      </c>
      <c r="B25" s="977"/>
      <c r="C25" s="978"/>
      <c r="D25" s="978"/>
      <c r="E25" s="978"/>
      <c r="F25" s="979"/>
    </row>
    <row r="26" spans="1:7" ht="32.25" customHeight="1">
      <c r="A26" s="246" t="s">
        <v>335</v>
      </c>
      <c r="B26" s="977"/>
      <c r="C26" s="978"/>
      <c r="D26" s="978"/>
      <c r="E26" s="978"/>
      <c r="F26" s="979"/>
    </row>
    <row r="27" spans="1:7">
      <c r="A27" s="246" t="s">
        <v>336</v>
      </c>
      <c r="B27" s="977"/>
      <c r="C27" s="978"/>
      <c r="D27" s="978"/>
      <c r="E27" s="978"/>
      <c r="F27" s="979"/>
    </row>
    <row r="28" spans="1:7">
      <c r="A28" s="246" t="s">
        <v>337</v>
      </c>
      <c r="B28" s="977"/>
      <c r="C28" s="978"/>
      <c r="D28" s="978"/>
      <c r="E28" s="978"/>
      <c r="F28" s="979"/>
    </row>
    <row r="29" spans="1:7">
      <c r="A29" s="246" t="s">
        <v>338</v>
      </c>
      <c r="B29" s="977"/>
      <c r="C29" s="978"/>
      <c r="D29" s="978"/>
      <c r="E29" s="978"/>
      <c r="F29" s="979"/>
    </row>
    <row r="30" spans="1:7">
      <c r="A30" s="246" t="s">
        <v>339</v>
      </c>
      <c r="B30" s="977"/>
      <c r="C30" s="978"/>
      <c r="D30" s="978"/>
      <c r="E30" s="978"/>
      <c r="F30" s="979"/>
    </row>
    <row r="31" spans="1:7">
      <c r="A31" s="246" t="s">
        <v>340</v>
      </c>
      <c r="B31" s="977"/>
      <c r="C31" s="978"/>
      <c r="D31" s="978"/>
      <c r="E31" s="978"/>
      <c r="F31" s="979"/>
    </row>
    <row r="32" spans="1:7">
      <c r="A32" s="246" t="s">
        <v>341</v>
      </c>
      <c r="B32" s="977"/>
      <c r="C32" s="978"/>
      <c r="D32" s="978"/>
      <c r="E32" s="978"/>
      <c r="F32" s="979"/>
    </row>
    <row r="33" spans="1:8">
      <c r="A33" s="246" t="s">
        <v>342</v>
      </c>
      <c r="B33" s="977"/>
      <c r="C33" s="978"/>
      <c r="D33" s="978"/>
      <c r="E33" s="978"/>
      <c r="F33" s="979"/>
    </row>
    <row r="34" spans="1:8">
      <c r="A34" s="246" t="s">
        <v>343</v>
      </c>
      <c r="B34" s="977"/>
      <c r="C34" s="978"/>
      <c r="D34" s="978"/>
      <c r="E34" s="978"/>
      <c r="F34" s="979"/>
    </row>
    <row r="35" spans="1:8">
      <c r="A35" s="246" t="s">
        <v>344</v>
      </c>
      <c r="B35" s="977"/>
      <c r="C35" s="978"/>
      <c r="D35" s="978"/>
      <c r="E35" s="978"/>
      <c r="F35" s="979"/>
    </row>
    <row r="36" spans="1:8">
      <c r="A36" s="246" t="s">
        <v>345</v>
      </c>
      <c r="B36" s="977"/>
      <c r="C36" s="978"/>
      <c r="D36" s="978"/>
      <c r="E36" s="978"/>
      <c r="F36" s="979"/>
    </row>
    <row r="37" spans="1:8">
      <c r="A37" s="246" t="s">
        <v>346</v>
      </c>
      <c r="B37" s="977"/>
      <c r="C37" s="978"/>
      <c r="D37" s="978"/>
      <c r="E37" s="978"/>
      <c r="F37" s="979"/>
    </row>
    <row r="38" spans="1:8">
      <c r="A38" s="246" t="s">
        <v>44</v>
      </c>
      <c r="B38" s="980"/>
      <c r="C38" s="981"/>
      <c r="D38" s="981"/>
      <c r="E38" s="981"/>
      <c r="F38" s="982"/>
    </row>
    <row r="39" spans="1:8" ht="15">
      <c r="A39" s="254" t="s">
        <v>16</v>
      </c>
      <c r="B39" s="246"/>
      <c r="C39" s="246"/>
      <c r="D39" s="252"/>
      <c r="E39" s="253"/>
      <c r="F39" s="253"/>
    </row>
    <row r="42" spans="1:8">
      <c r="A42" s="138"/>
      <c r="B42" s="138"/>
      <c r="C42" s="138"/>
      <c r="D42" s="138"/>
      <c r="E42" s="272"/>
      <c r="F42" s="138"/>
      <c r="G42" s="138"/>
      <c r="H42" s="138"/>
    </row>
    <row r="43" spans="1:8" ht="15" customHeight="1">
      <c r="A43" s="14"/>
      <c r="B43" s="14"/>
      <c r="C43" s="14"/>
      <c r="D43" s="623" t="s">
        <v>1079</v>
      </c>
      <c r="E43" s="623"/>
      <c r="F43" s="623"/>
      <c r="G43" s="623"/>
      <c r="H43" s="623"/>
    </row>
    <row r="44" spans="1:8" ht="15" customHeight="1">
      <c r="A44" s="578"/>
      <c r="B44" s="578"/>
      <c r="C44" s="578"/>
      <c r="D44" s="675" t="s">
        <v>1058</v>
      </c>
      <c r="E44" s="675"/>
      <c r="F44" s="675"/>
      <c r="G44" s="675"/>
      <c r="H44" s="675"/>
    </row>
    <row r="45" spans="1:8" ht="15" customHeight="1">
      <c r="A45" s="435"/>
      <c r="B45" s="435"/>
      <c r="C45" s="435"/>
      <c r="D45" s="435"/>
      <c r="E45" s="435"/>
      <c r="F45" s="435"/>
      <c r="G45" s="578"/>
      <c r="H45" s="578"/>
    </row>
    <row r="46" spans="1:8" ht="15" customHeight="1">
      <c r="A46" s="624" t="s">
        <v>1081</v>
      </c>
      <c r="B46" s="624"/>
      <c r="C46" s="435"/>
      <c r="D46" s="435"/>
      <c r="E46" s="435"/>
      <c r="F46" s="435"/>
      <c r="G46" s="435"/>
      <c r="H46" s="435"/>
    </row>
    <row r="47" spans="1:8">
      <c r="A47" s="14"/>
      <c r="B47" s="14"/>
      <c r="C47" s="34"/>
      <c r="D47" s="623" t="s">
        <v>1080</v>
      </c>
      <c r="E47" s="623"/>
      <c r="F47" s="623"/>
      <c r="G47" s="623"/>
      <c r="H47" s="623"/>
    </row>
  </sheetData>
  <mergeCells count="12">
    <mergeCell ref="D43:H43"/>
    <mergeCell ref="D44:H44"/>
    <mergeCell ref="A46:B46"/>
    <mergeCell ref="D47:H47"/>
    <mergeCell ref="A1:E1"/>
    <mergeCell ref="A2:F2"/>
    <mergeCell ref="A4:G4"/>
    <mergeCell ref="A19:G19"/>
    <mergeCell ref="E20:F20"/>
    <mergeCell ref="C9:D9"/>
    <mergeCell ref="C10:D10"/>
    <mergeCell ref="B22:F38"/>
  </mergeCells>
  <hyperlinks>
    <hyperlink ref="B13" r:id="rId1"/>
  </hyperlinks>
  <printOptions horizontalCentered="1"/>
  <pageMargins left="0.70866141732283472" right="0.70866141732283472" top="0.23622047244094491" bottom="0" header="0.31496062992125984" footer="0.31496062992125984"/>
  <pageSetup paperSize="9" scale="66" orientation="landscape" r:id="rId2"/>
</worksheet>
</file>

<file path=xl/worksheets/sheet55.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F20" sqref="F20"/>
    </sheetView>
  </sheetViews>
  <sheetFormatPr defaultRowHeight="12.75"/>
  <sheetData>
    <row r="2" spans="2:8">
      <c r="B2" s="14"/>
    </row>
    <row r="4" spans="2:8" ht="12.75" customHeight="1">
      <c r="B4" s="983" t="s">
        <v>739</v>
      </c>
      <c r="C4" s="983"/>
      <c r="D4" s="983"/>
      <c r="E4" s="983"/>
      <c r="F4" s="983"/>
      <c r="G4" s="983"/>
      <c r="H4" s="983"/>
    </row>
    <row r="5" spans="2:8" ht="12.75" customHeight="1">
      <c r="B5" s="983"/>
      <c r="C5" s="983"/>
      <c r="D5" s="983"/>
      <c r="E5" s="983"/>
      <c r="F5" s="983"/>
      <c r="G5" s="983"/>
      <c r="H5" s="983"/>
    </row>
    <row r="6" spans="2:8" ht="12.75" customHeight="1">
      <c r="B6" s="983"/>
      <c r="C6" s="983"/>
      <c r="D6" s="983"/>
      <c r="E6" s="983"/>
      <c r="F6" s="983"/>
      <c r="G6" s="983"/>
      <c r="H6" s="983"/>
    </row>
    <row r="7" spans="2:8" ht="12.75" customHeight="1">
      <c r="B7" s="983"/>
      <c r="C7" s="983"/>
      <c r="D7" s="983"/>
      <c r="E7" s="983"/>
      <c r="F7" s="983"/>
      <c r="G7" s="983"/>
      <c r="H7" s="983"/>
    </row>
    <row r="8" spans="2:8" ht="12.75" customHeight="1">
      <c r="B8" s="983"/>
      <c r="C8" s="983"/>
      <c r="D8" s="983"/>
      <c r="E8" s="983"/>
      <c r="F8" s="983"/>
      <c r="G8" s="983"/>
      <c r="H8" s="983"/>
    </row>
    <row r="9" spans="2:8" ht="12.75" customHeight="1">
      <c r="B9" s="983"/>
      <c r="C9" s="983"/>
      <c r="D9" s="983"/>
      <c r="E9" s="983"/>
      <c r="F9" s="983"/>
      <c r="G9" s="983"/>
      <c r="H9" s="983"/>
    </row>
    <row r="10" spans="2:8" ht="12.75" customHeight="1">
      <c r="B10" s="983"/>
      <c r="C10" s="983"/>
      <c r="D10" s="983"/>
      <c r="E10" s="983"/>
      <c r="F10" s="983"/>
      <c r="G10" s="983"/>
      <c r="H10" s="983"/>
    </row>
    <row r="11" spans="2:8" ht="12.75" customHeight="1">
      <c r="B11" s="983"/>
      <c r="C11" s="983"/>
      <c r="D11" s="983"/>
      <c r="E11" s="983"/>
      <c r="F11" s="983"/>
      <c r="G11" s="983"/>
      <c r="H11" s="983"/>
    </row>
    <row r="12" spans="2:8" ht="12.75" customHeight="1">
      <c r="B12" s="983"/>
      <c r="C12" s="983"/>
      <c r="D12" s="983"/>
      <c r="E12" s="983"/>
      <c r="F12" s="983"/>
      <c r="G12" s="983"/>
      <c r="H12" s="983"/>
    </row>
    <row r="13" spans="2:8" ht="12.75" customHeight="1">
      <c r="B13" s="983"/>
      <c r="C13" s="983"/>
      <c r="D13" s="983"/>
      <c r="E13" s="983"/>
      <c r="F13" s="983"/>
      <c r="G13" s="983"/>
      <c r="H13" s="983"/>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sheetPr>
    <pageSetUpPr fitToPage="1"/>
  </sheetPr>
  <dimension ref="A1:T33"/>
  <sheetViews>
    <sheetView topLeftCell="A17" zoomScaleSheetLayoutView="100" workbookViewId="0">
      <selection activeCell="E28" sqref="E28:L33"/>
    </sheetView>
  </sheetViews>
  <sheetFormatPr defaultRowHeight="14.25"/>
  <cols>
    <col min="1" max="1" width="4.7109375" style="47" customWidth="1"/>
    <col min="2" max="2" width="16.85546875" style="47" customWidth="1"/>
    <col min="3" max="3" width="11.7109375" style="47" customWidth="1"/>
    <col min="4" max="4" width="12" style="47" customWidth="1"/>
    <col min="5" max="5" width="12.140625" style="47" customWidth="1"/>
    <col min="6" max="6" width="17.42578125" style="47" customWidth="1"/>
    <col min="7" max="7" width="12.42578125" style="47" customWidth="1"/>
    <col min="8" max="8" width="16" style="47" customWidth="1"/>
    <col min="9" max="9" width="12.7109375" style="47" customWidth="1"/>
    <col min="10" max="10" width="15" style="47" customWidth="1"/>
    <col min="11" max="11" width="16" style="47" customWidth="1"/>
    <col min="12" max="12" width="11.85546875" style="47" customWidth="1"/>
    <col min="13" max="16384" width="9.140625" style="47"/>
  </cols>
  <sheetData>
    <row r="1" spans="1:20" ht="15" customHeight="1">
      <c r="C1" s="609"/>
      <c r="D1" s="609"/>
      <c r="E1" s="609"/>
      <c r="F1" s="609"/>
      <c r="G1" s="609"/>
      <c r="H1" s="609"/>
      <c r="I1" s="161"/>
      <c r="J1" s="825" t="s">
        <v>524</v>
      </c>
      <c r="K1" s="825"/>
    </row>
    <row r="2" spans="1:20" s="54" customFormat="1" ht="19.5" customHeight="1">
      <c r="A2" s="987" t="s">
        <v>0</v>
      </c>
      <c r="B2" s="987"/>
      <c r="C2" s="987"/>
      <c r="D2" s="987"/>
      <c r="E2" s="987"/>
      <c r="F2" s="987"/>
      <c r="G2" s="987"/>
      <c r="H2" s="987"/>
      <c r="I2" s="987"/>
      <c r="J2" s="987"/>
      <c r="K2" s="987"/>
    </row>
    <row r="3" spans="1:20" s="54" customFormat="1" ht="19.5" customHeight="1">
      <c r="A3" s="986" t="s">
        <v>734</v>
      </c>
      <c r="B3" s="986"/>
      <c r="C3" s="986"/>
      <c r="D3" s="986"/>
      <c r="E3" s="986"/>
      <c r="F3" s="986"/>
      <c r="G3" s="986"/>
      <c r="H3" s="986"/>
      <c r="I3" s="986"/>
      <c r="J3" s="986"/>
      <c r="K3" s="986"/>
    </row>
    <row r="4" spans="1:20" s="54" customFormat="1" ht="14.25" customHeight="1">
      <c r="A4" s="60"/>
      <c r="B4" s="60"/>
      <c r="C4" s="60"/>
      <c r="D4" s="60"/>
      <c r="E4" s="60"/>
      <c r="F4" s="60"/>
      <c r="G4" s="60"/>
      <c r="H4" s="60"/>
      <c r="I4" s="60"/>
      <c r="J4" s="60"/>
      <c r="K4" s="60"/>
    </row>
    <row r="5" spans="1:20" s="54" customFormat="1" ht="18" customHeight="1">
      <c r="A5" s="880" t="s">
        <v>740</v>
      </c>
      <c r="B5" s="880"/>
      <c r="C5" s="880"/>
      <c r="D5" s="880"/>
      <c r="E5" s="880"/>
      <c r="F5" s="880"/>
      <c r="G5" s="880"/>
      <c r="H5" s="880"/>
      <c r="I5" s="880"/>
      <c r="J5" s="880"/>
      <c r="K5" s="880"/>
    </row>
    <row r="6" spans="1:20" ht="15.75">
      <c r="A6" s="666" t="s">
        <v>919</v>
      </c>
      <c r="B6" s="666"/>
      <c r="C6" s="104"/>
      <c r="D6" s="104"/>
      <c r="E6" s="104"/>
      <c r="F6" s="104"/>
      <c r="G6" s="104"/>
      <c r="H6" s="104"/>
      <c r="I6" s="104"/>
      <c r="J6" s="104"/>
      <c r="K6" s="104"/>
    </row>
    <row r="7" spans="1:20" ht="29.25" customHeight="1">
      <c r="A7" s="984" t="s">
        <v>71</v>
      </c>
      <c r="B7" s="984" t="s">
        <v>72</v>
      </c>
      <c r="C7" s="984" t="s">
        <v>73</v>
      </c>
      <c r="D7" s="984" t="s">
        <v>150</v>
      </c>
      <c r="E7" s="984"/>
      <c r="F7" s="984"/>
      <c r="G7" s="984"/>
      <c r="H7" s="984"/>
      <c r="I7" s="625" t="s">
        <v>230</v>
      </c>
      <c r="J7" s="984" t="s">
        <v>74</v>
      </c>
      <c r="K7" s="984" t="s">
        <v>470</v>
      </c>
      <c r="L7" s="988" t="s">
        <v>75</v>
      </c>
      <c r="S7" s="53"/>
      <c r="T7" s="53"/>
    </row>
    <row r="8" spans="1:20" ht="33.75" customHeight="1">
      <c r="A8" s="984"/>
      <c r="B8" s="984"/>
      <c r="C8" s="984"/>
      <c r="D8" s="984" t="s">
        <v>76</v>
      </c>
      <c r="E8" s="984" t="s">
        <v>77</v>
      </c>
      <c r="F8" s="984"/>
      <c r="G8" s="984"/>
      <c r="H8" s="49" t="s">
        <v>78</v>
      </c>
      <c r="I8" s="985"/>
      <c r="J8" s="984"/>
      <c r="K8" s="984"/>
      <c r="L8" s="988"/>
    </row>
    <row r="9" spans="1:20" ht="30">
      <c r="A9" s="984"/>
      <c r="B9" s="984"/>
      <c r="C9" s="984"/>
      <c r="D9" s="984"/>
      <c r="E9" s="49" t="s">
        <v>79</v>
      </c>
      <c r="F9" s="49" t="s">
        <v>80</v>
      </c>
      <c r="G9" s="49" t="s">
        <v>16</v>
      </c>
      <c r="H9" s="49"/>
      <c r="I9" s="626"/>
      <c r="J9" s="984"/>
      <c r="K9" s="984"/>
      <c r="L9" s="988"/>
    </row>
    <row r="10" spans="1:20" s="149" customFormat="1" ht="17.100000000000001" customHeight="1">
      <c r="A10" s="148">
        <v>1</v>
      </c>
      <c r="B10" s="148">
        <v>2</v>
      </c>
      <c r="C10" s="148">
        <v>3</v>
      </c>
      <c r="D10" s="148">
        <v>4</v>
      </c>
      <c r="E10" s="148">
        <v>5</v>
      </c>
      <c r="F10" s="148">
        <v>6</v>
      </c>
      <c r="G10" s="148">
        <v>7</v>
      </c>
      <c r="H10" s="148">
        <v>8</v>
      </c>
      <c r="I10" s="148">
        <v>9</v>
      </c>
      <c r="J10" s="148">
        <v>10</v>
      </c>
      <c r="K10" s="148">
        <v>11</v>
      </c>
      <c r="L10" s="148">
        <v>12</v>
      </c>
    </row>
    <row r="11" spans="1:20" ht="17.100000000000001" customHeight="1">
      <c r="A11" s="56">
        <v>1</v>
      </c>
      <c r="B11" s="57" t="s">
        <v>822</v>
      </c>
      <c r="C11" s="51">
        <v>30</v>
      </c>
      <c r="D11" s="50">
        <v>0</v>
      </c>
      <c r="E11" s="50">
        <v>0</v>
      </c>
      <c r="F11" s="50">
        <v>0</v>
      </c>
      <c r="G11" s="50">
        <f>E11+F11</f>
        <v>0</v>
      </c>
      <c r="H11" s="50">
        <f>D11+G11</f>
        <v>0</v>
      </c>
      <c r="I11" s="50">
        <v>0</v>
      </c>
      <c r="J11" s="50">
        <v>0</v>
      </c>
      <c r="K11" s="381">
        <v>25</v>
      </c>
      <c r="L11" s="50"/>
    </row>
    <row r="12" spans="1:20" ht="17.100000000000001" customHeight="1">
      <c r="A12" s="56">
        <v>2</v>
      </c>
      <c r="B12" s="57" t="s">
        <v>823</v>
      </c>
      <c r="C12" s="51">
        <v>31</v>
      </c>
      <c r="D12" s="50">
        <v>0</v>
      </c>
      <c r="E12" s="50">
        <v>0</v>
      </c>
      <c r="F12" s="50">
        <v>0</v>
      </c>
      <c r="G12" s="50">
        <f t="shared" ref="G12:G23" si="0">E12+F12</f>
        <v>0</v>
      </c>
      <c r="H12" s="50">
        <f t="shared" ref="H12:H23" si="1">D12+G12</f>
        <v>0</v>
      </c>
      <c r="I12" s="50">
        <v>0</v>
      </c>
      <c r="J12" s="50">
        <v>0</v>
      </c>
      <c r="K12" s="381">
        <v>27</v>
      </c>
      <c r="L12" s="50"/>
    </row>
    <row r="13" spans="1:20" ht="17.100000000000001" customHeight="1">
      <c r="A13" s="56">
        <v>3</v>
      </c>
      <c r="B13" s="57" t="s">
        <v>824</v>
      </c>
      <c r="C13" s="51">
        <v>30</v>
      </c>
      <c r="D13" s="50">
        <v>0</v>
      </c>
      <c r="E13" s="50">
        <v>4</v>
      </c>
      <c r="F13" s="50">
        <v>2</v>
      </c>
      <c r="G13" s="50">
        <f t="shared" si="0"/>
        <v>6</v>
      </c>
      <c r="H13" s="50">
        <f t="shared" si="1"/>
        <v>6</v>
      </c>
      <c r="I13" s="50">
        <v>30</v>
      </c>
      <c r="J13" s="50">
        <v>24</v>
      </c>
      <c r="K13" s="381">
        <v>26</v>
      </c>
      <c r="L13" s="50"/>
    </row>
    <row r="14" spans="1:20" ht="17.100000000000001" customHeight="1">
      <c r="A14" s="56">
        <v>4</v>
      </c>
      <c r="B14" s="57" t="s">
        <v>825</v>
      </c>
      <c r="C14" s="51">
        <v>31</v>
      </c>
      <c r="D14" s="50">
        <v>0</v>
      </c>
      <c r="E14" s="50">
        <v>4</v>
      </c>
      <c r="F14" s="50">
        <v>2</v>
      </c>
      <c r="G14" s="50">
        <f t="shared" si="0"/>
        <v>6</v>
      </c>
      <c r="H14" s="50">
        <f t="shared" si="1"/>
        <v>6</v>
      </c>
      <c r="I14" s="50">
        <v>31</v>
      </c>
      <c r="J14" s="50">
        <v>25</v>
      </c>
      <c r="K14" s="381">
        <v>26</v>
      </c>
      <c r="L14" s="50"/>
    </row>
    <row r="15" spans="1:20" ht="17.100000000000001" customHeight="1">
      <c r="A15" s="56">
        <v>5</v>
      </c>
      <c r="B15" s="57" t="s">
        <v>826</v>
      </c>
      <c r="C15" s="51">
        <v>31</v>
      </c>
      <c r="D15" s="50">
        <v>0</v>
      </c>
      <c r="E15" s="50">
        <v>5</v>
      </c>
      <c r="F15" s="50">
        <v>2</v>
      </c>
      <c r="G15" s="50">
        <f t="shared" si="0"/>
        <v>7</v>
      </c>
      <c r="H15" s="50">
        <f t="shared" si="1"/>
        <v>7</v>
      </c>
      <c r="I15" s="50">
        <v>31</v>
      </c>
      <c r="J15" s="50">
        <v>24</v>
      </c>
      <c r="K15" s="381">
        <v>26</v>
      </c>
      <c r="L15" s="50"/>
    </row>
    <row r="16" spans="1:20" s="55" customFormat="1" ht="17.100000000000001" customHeight="1">
      <c r="A16" s="56">
        <v>6</v>
      </c>
      <c r="B16" s="57" t="s">
        <v>827</v>
      </c>
      <c r="C16" s="56">
        <v>30</v>
      </c>
      <c r="D16" s="57">
        <v>5</v>
      </c>
      <c r="E16" s="57">
        <v>3</v>
      </c>
      <c r="F16" s="50">
        <v>1</v>
      </c>
      <c r="G16" s="50">
        <f t="shared" si="0"/>
        <v>4</v>
      </c>
      <c r="H16" s="50">
        <f t="shared" si="1"/>
        <v>9</v>
      </c>
      <c r="I16" s="57">
        <v>30</v>
      </c>
      <c r="J16" s="57">
        <v>21</v>
      </c>
      <c r="K16" s="592">
        <v>25</v>
      </c>
      <c r="L16" s="57"/>
    </row>
    <row r="17" spans="1:12" s="55" customFormat="1" ht="17.100000000000001" customHeight="1">
      <c r="A17" s="56">
        <v>7</v>
      </c>
      <c r="B17" s="57" t="s">
        <v>828</v>
      </c>
      <c r="C17" s="56">
        <v>31</v>
      </c>
      <c r="D17" s="57">
        <v>4</v>
      </c>
      <c r="E17" s="57">
        <v>2</v>
      </c>
      <c r="F17" s="50">
        <v>3</v>
      </c>
      <c r="G17" s="50">
        <f t="shared" si="0"/>
        <v>5</v>
      </c>
      <c r="H17" s="50">
        <f t="shared" si="1"/>
        <v>9</v>
      </c>
      <c r="I17" s="57">
        <v>31</v>
      </c>
      <c r="J17" s="57">
        <v>22</v>
      </c>
      <c r="K17" s="592">
        <v>27</v>
      </c>
      <c r="L17" s="57"/>
    </row>
    <row r="18" spans="1:12" s="55" customFormat="1" ht="17.100000000000001" customHeight="1">
      <c r="A18" s="56">
        <v>8</v>
      </c>
      <c r="B18" s="57" t="s">
        <v>829</v>
      </c>
      <c r="C18" s="56">
        <v>30</v>
      </c>
      <c r="D18" s="57">
        <v>0</v>
      </c>
      <c r="E18" s="57">
        <v>5</v>
      </c>
      <c r="F18" s="57">
        <v>3</v>
      </c>
      <c r="G18" s="50">
        <f t="shared" si="0"/>
        <v>8</v>
      </c>
      <c r="H18" s="50">
        <f t="shared" si="1"/>
        <v>8</v>
      </c>
      <c r="I18" s="57">
        <v>30</v>
      </c>
      <c r="J18" s="57">
        <v>22</v>
      </c>
      <c r="K18" s="592">
        <v>26</v>
      </c>
      <c r="L18" s="57"/>
    </row>
    <row r="19" spans="1:12" s="55" customFormat="1" ht="17.100000000000001" customHeight="1">
      <c r="A19" s="56">
        <v>9</v>
      </c>
      <c r="B19" s="57" t="s">
        <v>830</v>
      </c>
      <c r="C19" s="56">
        <v>31</v>
      </c>
      <c r="D19" s="57">
        <v>7</v>
      </c>
      <c r="E19" s="57">
        <v>4</v>
      </c>
      <c r="F19" s="57">
        <v>2</v>
      </c>
      <c r="G19" s="50">
        <f t="shared" si="0"/>
        <v>6</v>
      </c>
      <c r="H19" s="50">
        <f t="shared" si="1"/>
        <v>13</v>
      </c>
      <c r="I19" s="57">
        <v>31</v>
      </c>
      <c r="J19" s="57">
        <v>18</v>
      </c>
      <c r="K19" s="592">
        <v>27</v>
      </c>
      <c r="L19" s="57"/>
    </row>
    <row r="20" spans="1:12" s="55" customFormat="1" ht="17.100000000000001" customHeight="1">
      <c r="A20" s="56">
        <v>10</v>
      </c>
      <c r="B20" s="57" t="s">
        <v>831</v>
      </c>
      <c r="C20" s="56">
        <v>31</v>
      </c>
      <c r="D20" s="57">
        <v>3</v>
      </c>
      <c r="E20" s="57">
        <v>5</v>
      </c>
      <c r="F20" s="57">
        <v>5</v>
      </c>
      <c r="G20" s="50">
        <f t="shared" si="0"/>
        <v>10</v>
      </c>
      <c r="H20" s="50">
        <f t="shared" si="1"/>
        <v>13</v>
      </c>
      <c r="I20" s="57">
        <v>31</v>
      </c>
      <c r="J20" s="57">
        <v>18</v>
      </c>
      <c r="K20" s="592">
        <v>27</v>
      </c>
      <c r="L20" s="57"/>
    </row>
    <row r="21" spans="1:12" s="55" customFormat="1" ht="17.100000000000001" customHeight="1">
      <c r="A21" s="56">
        <v>11</v>
      </c>
      <c r="B21" s="57" t="s">
        <v>832</v>
      </c>
      <c r="C21" s="56">
        <v>28</v>
      </c>
      <c r="D21" s="57">
        <v>0</v>
      </c>
      <c r="E21" s="57">
        <v>4</v>
      </c>
      <c r="F21" s="57">
        <v>3</v>
      </c>
      <c r="G21" s="50">
        <f t="shared" si="0"/>
        <v>7</v>
      </c>
      <c r="H21" s="50">
        <f t="shared" si="1"/>
        <v>7</v>
      </c>
      <c r="I21" s="57">
        <v>28</v>
      </c>
      <c r="J21" s="57">
        <v>21</v>
      </c>
      <c r="K21" s="592">
        <v>24</v>
      </c>
      <c r="L21" s="57"/>
    </row>
    <row r="22" spans="1:12" s="55" customFormat="1" ht="17.100000000000001" customHeight="1">
      <c r="A22" s="56">
        <v>12</v>
      </c>
      <c r="B22" s="57" t="s">
        <v>833</v>
      </c>
      <c r="C22" s="56">
        <v>31</v>
      </c>
      <c r="D22" s="57">
        <v>0</v>
      </c>
      <c r="E22" s="57">
        <v>4</v>
      </c>
      <c r="F22" s="57">
        <v>2</v>
      </c>
      <c r="G22" s="50">
        <f t="shared" si="0"/>
        <v>6</v>
      </c>
      <c r="H22" s="50">
        <f t="shared" si="1"/>
        <v>6</v>
      </c>
      <c r="I22" s="57">
        <v>31</v>
      </c>
      <c r="J22" s="57">
        <v>25</v>
      </c>
      <c r="K22" s="592">
        <v>26</v>
      </c>
      <c r="L22" s="57"/>
    </row>
    <row r="23" spans="1:12" s="55" customFormat="1" ht="17.100000000000001" customHeight="1">
      <c r="A23" s="57"/>
      <c r="B23" s="58" t="s">
        <v>16</v>
      </c>
      <c r="C23" s="56">
        <f>SUM(C11:C22)</f>
        <v>365</v>
      </c>
      <c r="D23" s="57">
        <f>SUM(D11:D22)</f>
        <v>19</v>
      </c>
      <c r="E23" s="57">
        <f>SUM(E11:E22)</f>
        <v>40</v>
      </c>
      <c r="F23" s="57">
        <f>SUM(F11:F22)</f>
        <v>25</v>
      </c>
      <c r="G23" s="50">
        <f t="shared" si="0"/>
        <v>65</v>
      </c>
      <c r="H23" s="50">
        <f t="shared" si="1"/>
        <v>84</v>
      </c>
      <c r="I23" s="57">
        <f>SUM(I11:I22)</f>
        <v>304</v>
      </c>
      <c r="J23" s="57">
        <f>SUM(J11:J22)</f>
        <v>220</v>
      </c>
      <c r="K23" s="57">
        <f>SUM(K11:K22)</f>
        <v>312</v>
      </c>
      <c r="L23" s="57"/>
    </row>
    <row r="24" spans="1:12" ht="15">
      <c r="A24" s="52"/>
      <c r="B24" s="52"/>
      <c r="C24" s="52"/>
      <c r="D24" s="52"/>
      <c r="E24" s="52"/>
      <c r="F24" s="52"/>
      <c r="G24" s="52"/>
      <c r="H24" s="52"/>
      <c r="I24" s="52"/>
      <c r="J24" s="52"/>
    </row>
    <row r="25" spans="1:12" ht="15">
      <c r="A25" s="52"/>
      <c r="B25" s="52"/>
      <c r="C25" s="52"/>
      <c r="D25" s="52"/>
      <c r="E25" s="52"/>
      <c r="F25" s="52"/>
      <c r="G25" s="52"/>
      <c r="H25" s="52"/>
      <c r="I25" s="52"/>
      <c r="J25" s="52"/>
    </row>
    <row r="26" spans="1:12" ht="15">
      <c r="A26" s="52"/>
      <c r="B26" s="52"/>
      <c r="C26" s="52"/>
      <c r="D26" s="52"/>
      <c r="E26" s="52"/>
      <c r="F26" s="52"/>
      <c r="G26" s="52"/>
      <c r="H26" s="52"/>
      <c r="I26" s="52"/>
      <c r="J26" s="52"/>
    </row>
    <row r="27" spans="1:12" ht="15">
      <c r="A27" s="52" t="s">
        <v>12</v>
      </c>
      <c r="B27" s="52"/>
      <c r="C27" s="52"/>
      <c r="D27" s="52"/>
      <c r="E27" s="52"/>
      <c r="F27" s="52"/>
      <c r="G27" s="52"/>
      <c r="H27" s="52"/>
      <c r="I27" s="52"/>
      <c r="J27" s="517"/>
      <c r="K27" s="517"/>
    </row>
    <row r="28" spans="1:12" ht="15">
      <c r="A28" s="517"/>
      <c r="B28" s="517"/>
      <c r="C28" s="517"/>
      <c r="D28" s="517"/>
      <c r="E28" s="138"/>
      <c r="F28" s="138"/>
      <c r="G28" s="138"/>
      <c r="H28" s="138"/>
      <c r="I28" s="272"/>
      <c r="J28" s="138"/>
      <c r="K28" s="138"/>
      <c r="L28" s="138"/>
    </row>
    <row r="29" spans="1:12" ht="15">
      <c r="A29" s="517"/>
      <c r="B29" s="517"/>
      <c r="C29" s="517"/>
      <c r="D29" s="517"/>
      <c r="E29" s="14"/>
      <c r="F29" s="14"/>
      <c r="G29" s="14"/>
      <c r="H29" s="623" t="s">
        <v>1079</v>
      </c>
      <c r="I29" s="623"/>
      <c r="J29" s="623"/>
      <c r="K29" s="623"/>
      <c r="L29" s="623"/>
    </row>
    <row r="30" spans="1:12" ht="15">
      <c r="A30" s="52"/>
      <c r="B30" s="52"/>
      <c r="C30" s="52"/>
      <c r="D30" s="52"/>
      <c r="E30" s="578"/>
      <c r="F30" s="578"/>
      <c r="G30" s="578"/>
      <c r="H30" s="675" t="s">
        <v>1058</v>
      </c>
      <c r="I30" s="675"/>
      <c r="J30" s="675"/>
      <c r="K30" s="675"/>
      <c r="L30" s="675"/>
    </row>
    <row r="31" spans="1:12" ht="15" customHeight="1">
      <c r="E31" s="435"/>
      <c r="F31" s="435"/>
      <c r="G31" s="435"/>
      <c r="H31" s="435"/>
      <c r="I31" s="435"/>
      <c r="J31" s="435"/>
      <c r="K31" s="578"/>
      <c r="L31" s="578"/>
    </row>
    <row r="32" spans="1:12">
      <c r="E32" s="624" t="s">
        <v>1081</v>
      </c>
      <c r="F32" s="624"/>
      <c r="G32" s="435"/>
      <c r="H32" s="435"/>
      <c r="I32" s="435"/>
      <c r="J32" s="435"/>
      <c r="K32" s="435"/>
      <c r="L32" s="435"/>
    </row>
    <row r="33" spans="5:12">
      <c r="E33" s="14"/>
      <c r="F33" s="14"/>
      <c r="G33" s="34"/>
      <c r="H33" s="623" t="s">
        <v>1080</v>
      </c>
      <c r="I33" s="623"/>
      <c r="J33" s="623"/>
      <c r="K33" s="623"/>
      <c r="L33" s="623"/>
    </row>
  </sheetData>
  <mergeCells count="20">
    <mergeCell ref="E32:F32"/>
    <mergeCell ref="H33:L33"/>
    <mergeCell ref="H29:L29"/>
    <mergeCell ref="H30:L30"/>
    <mergeCell ref="L7:L9"/>
    <mergeCell ref="K7:K9"/>
    <mergeCell ref="C1:H1"/>
    <mergeCell ref="J1:K1"/>
    <mergeCell ref="A3:K3"/>
    <mergeCell ref="A2:K2"/>
    <mergeCell ref="A6:B6"/>
    <mergeCell ref="A5:K5"/>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S34"/>
  <sheetViews>
    <sheetView topLeftCell="A13" zoomScaleSheetLayoutView="100" workbookViewId="0">
      <selection activeCell="D28" sqref="D28:K33"/>
    </sheetView>
  </sheetViews>
  <sheetFormatPr defaultRowHeight="14.25"/>
  <cols>
    <col min="1" max="1" width="4.7109375" style="47" customWidth="1"/>
    <col min="2" max="2" width="14.7109375" style="47" customWidth="1"/>
    <col min="3" max="3" width="11.7109375" style="47" customWidth="1"/>
    <col min="4" max="4" width="12" style="47" customWidth="1"/>
    <col min="5" max="5" width="11.85546875" style="47" customWidth="1"/>
    <col min="6" max="6" width="18.85546875" style="47" customWidth="1"/>
    <col min="7" max="7" width="10.140625" style="47" customWidth="1"/>
    <col min="8" max="8" width="14.7109375" style="47" customWidth="1"/>
    <col min="9" max="9" width="15.28515625" style="47" customWidth="1"/>
    <col min="10" max="10" width="14.7109375" style="47" customWidth="1"/>
    <col min="11" max="11" width="11.85546875" style="47" customWidth="1"/>
    <col min="12" max="16384" width="9.140625" style="47"/>
  </cols>
  <sheetData>
    <row r="1" spans="1:19" ht="15" customHeight="1">
      <c r="C1" s="609"/>
      <c r="D1" s="609"/>
      <c r="E1" s="609"/>
      <c r="F1" s="609"/>
      <c r="G1" s="609"/>
      <c r="H1" s="609"/>
      <c r="I1" s="161"/>
      <c r="J1" s="39" t="s">
        <v>525</v>
      </c>
    </row>
    <row r="2" spans="1:19" s="54" customFormat="1" ht="19.5" customHeight="1">
      <c r="A2" s="987" t="s">
        <v>0</v>
      </c>
      <c r="B2" s="987"/>
      <c r="C2" s="987"/>
      <c r="D2" s="987"/>
      <c r="E2" s="987"/>
      <c r="F2" s="987"/>
      <c r="G2" s="987"/>
      <c r="H2" s="987"/>
      <c r="I2" s="987"/>
      <c r="J2" s="987"/>
    </row>
    <row r="3" spans="1:19" s="54" customFormat="1" ht="19.5" customHeight="1">
      <c r="A3" s="986" t="s">
        <v>734</v>
      </c>
      <c r="B3" s="986"/>
      <c r="C3" s="986"/>
      <c r="D3" s="986"/>
      <c r="E3" s="986"/>
      <c r="F3" s="986"/>
      <c r="G3" s="986"/>
      <c r="H3" s="986"/>
      <c r="I3" s="986"/>
      <c r="J3" s="986"/>
    </row>
    <row r="4" spans="1:19" s="54" customFormat="1" ht="14.25" customHeight="1">
      <c r="A4" s="60"/>
      <c r="B4" s="60"/>
      <c r="C4" s="60"/>
      <c r="D4" s="60"/>
      <c r="E4" s="60"/>
      <c r="F4" s="60"/>
      <c r="G4" s="60"/>
      <c r="H4" s="60"/>
      <c r="I4" s="60"/>
      <c r="J4" s="60"/>
    </row>
    <row r="5" spans="1:19" s="54" customFormat="1" ht="18" customHeight="1">
      <c r="A5" s="880" t="s">
        <v>741</v>
      </c>
      <c r="B5" s="880"/>
      <c r="C5" s="880"/>
      <c r="D5" s="880"/>
      <c r="E5" s="880"/>
      <c r="F5" s="880"/>
      <c r="G5" s="880"/>
      <c r="H5" s="880"/>
      <c r="I5" s="880"/>
      <c r="J5" s="880"/>
    </row>
    <row r="6" spans="1:19" ht="15.75">
      <c r="A6" s="666" t="s">
        <v>919</v>
      </c>
      <c r="B6" s="666"/>
      <c r="C6" s="133"/>
      <c r="D6" s="133"/>
      <c r="E6" s="133"/>
      <c r="F6" s="133"/>
      <c r="G6" s="133"/>
      <c r="H6" s="133"/>
      <c r="I6" s="159"/>
      <c r="J6" s="159"/>
    </row>
    <row r="7" spans="1:19" ht="29.25" customHeight="1">
      <c r="A7" s="984" t="s">
        <v>71</v>
      </c>
      <c r="B7" s="984" t="s">
        <v>72</v>
      </c>
      <c r="C7" s="984" t="s">
        <v>73</v>
      </c>
      <c r="D7" s="984" t="s">
        <v>151</v>
      </c>
      <c r="E7" s="984"/>
      <c r="F7" s="984"/>
      <c r="G7" s="984"/>
      <c r="H7" s="984"/>
      <c r="I7" s="625" t="s">
        <v>230</v>
      </c>
      <c r="J7" s="984" t="s">
        <v>74</v>
      </c>
      <c r="K7" s="984" t="s">
        <v>218</v>
      </c>
    </row>
    <row r="8" spans="1:19" ht="34.15" customHeight="1">
      <c r="A8" s="984"/>
      <c r="B8" s="984"/>
      <c r="C8" s="984"/>
      <c r="D8" s="984" t="s">
        <v>76</v>
      </c>
      <c r="E8" s="984" t="s">
        <v>77</v>
      </c>
      <c r="F8" s="984"/>
      <c r="G8" s="984"/>
      <c r="H8" s="625" t="s">
        <v>78</v>
      </c>
      <c r="I8" s="985"/>
      <c r="J8" s="984"/>
      <c r="K8" s="984"/>
      <c r="R8" s="53"/>
      <c r="S8" s="53"/>
    </row>
    <row r="9" spans="1:19" ht="33.75" customHeight="1">
      <c r="A9" s="984"/>
      <c r="B9" s="984"/>
      <c r="C9" s="984"/>
      <c r="D9" s="984"/>
      <c r="E9" s="49" t="s">
        <v>79</v>
      </c>
      <c r="F9" s="49" t="s">
        <v>80</v>
      </c>
      <c r="G9" s="49" t="s">
        <v>16</v>
      </c>
      <c r="H9" s="626"/>
      <c r="I9" s="626"/>
      <c r="J9" s="984"/>
      <c r="K9" s="984"/>
    </row>
    <row r="10" spans="1:19" s="55" customFormat="1" ht="17.100000000000001" customHeight="1">
      <c r="A10" s="49">
        <v>1</v>
      </c>
      <c r="B10" s="49">
        <v>2</v>
      </c>
      <c r="C10" s="49">
        <v>3</v>
      </c>
      <c r="D10" s="49">
        <v>4</v>
      </c>
      <c r="E10" s="49">
        <v>5</v>
      </c>
      <c r="F10" s="49">
        <v>6</v>
      </c>
      <c r="G10" s="49">
        <v>7</v>
      </c>
      <c r="H10" s="49">
        <v>8</v>
      </c>
      <c r="I10" s="49">
        <v>9</v>
      </c>
      <c r="J10" s="49">
        <v>10</v>
      </c>
      <c r="K10" s="49">
        <v>11</v>
      </c>
    </row>
    <row r="11" spans="1:19" ht="17.100000000000001" customHeight="1">
      <c r="A11" s="56">
        <v>1</v>
      </c>
      <c r="B11" s="57" t="s">
        <v>822</v>
      </c>
      <c r="C11" s="51">
        <v>30</v>
      </c>
      <c r="D11" s="50">
        <v>0</v>
      </c>
      <c r="E11" s="50">
        <v>0</v>
      </c>
      <c r="F11" s="50">
        <v>0</v>
      </c>
      <c r="G11" s="50">
        <f>E11+F11</f>
        <v>0</v>
      </c>
      <c r="H11" s="50">
        <f>D11+G11</f>
        <v>0</v>
      </c>
      <c r="I11" s="50">
        <v>0</v>
      </c>
      <c r="J11" s="50">
        <v>0</v>
      </c>
      <c r="K11" s="50"/>
    </row>
    <row r="12" spans="1:19" ht="17.100000000000001" customHeight="1">
      <c r="A12" s="56">
        <v>2</v>
      </c>
      <c r="B12" s="57" t="s">
        <v>823</v>
      </c>
      <c r="C12" s="51">
        <v>31</v>
      </c>
      <c r="D12" s="50">
        <v>0</v>
      </c>
      <c r="E12" s="50">
        <v>0</v>
      </c>
      <c r="F12" s="50">
        <v>0</v>
      </c>
      <c r="G12" s="50">
        <f t="shared" ref="G12:G23" si="0">E12+F12</f>
        <v>0</v>
      </c>
      <c r="H12" s="50">
        <f t="shared" ref="H12:H23" si="1">D12+G12</f>
        <v>0</v>
      </c>
      <c r="I12" s="50">
        <v>0</v>
      </c>
      <c r="J12" s="50">
        <v>0</v>
      </c>
      <c r="K12" s="50"/>
    </row>
    <row r="13" spans="1:19" ht="17.100000000000001" customHeight="1">
      <c r="A13" s="56">
        <v>3</v>
      </c>
      <c r="B13" s="57" t="s">
        <v>824</v>
      </c>
      <c r="C13" s="51">
        <v>30</v>
      </c>
      <c r="D13" s="50">
        <v>0</v>
      </c>
      <c r="E13" s="50">
        <v>4</v>
      </c>
      <c r="F13" s="50">
        <v>2</v>
      </c>
      <c r="G13" s="50">
        <f t="shared" si="0"/>
        <v>6</v>
      </c>
      <c r="H13" s="50">
        <f t="shared" si="1"/>
        <v>6</v>
      </c>
      <c r="I13" s="50">
        <v>30</v>
      </c>
      <c r="J13" s="50">
        <v>24</v>
      </c>
      <c r="K13" s="57"/>
    </row>
    <row r="14" spans="1:19" ht="17.100000000000001" customHeight="1">
      <c r="A14" s="56">
        <v>4</v>
      </c>
      <c r="B14" s="57" t="s">
        <v>825</v>
      </c>
      <c r="C14" s="51">
        <v>31</v>
      </c>
      <c r="D14" s="50">
        <v>0</v>
      </c>
      <c r="E14" s="50">
        <v>4</v>
      </c>
      <c r="F14" s="50">
        <v>2</v>
      </c>
      <c r="G14" s="50">
        <f t="shared" si="0"/>
        <v>6</v>
      </c>
      <c r="H14" s="50">
        <f t="shared" si="1"/>
        <v>6</v>
      </c>
      <c r="I14" s="50">
        <v>31</v>
      </c>
      <c r="J14" s="50">
        <v>25</v>
      </c>
      <c r="K14" s="57"/>
    </row>
    <row r="15" spans="1:19" ht="17.100000000000001" customHeight="1">
      <c r="A15" s="56">
        <v>5</v>
      </c>
      <c r="B15" s="57" t="s">
        <v>826</v>
      </c>
      <c r="C15" s="51">
        <v>31</v>
      </c>
      <c r="D15" s="50">
        <v>0</v>
      </c>
      <c r="E15" s="50">
        <v>5</v>
      </c>
      <c r="F15" s="50">
        <v>2</v>
      </c>
      <c r="G15" s="50">
        <f t="shared" si="0"/>
        <v>7</v>
      </c>
      <c r="H15" s="50">
        <f t="shared" si="1"/>
        <v>7</v>
      </c>
      <c r="I15" s="50">
        <v>31</v>
      </c>
      <c r="J15" s="50">
        <v>24</v>
      </c>
      <c r="K15" s="57"/>
    </row>
    <row r="16" spans="1:19" s="55" customFormat="1" ht="17.100000000000001" customHeight="1">
      <c r="A16" s="56">
        <v>6</v>
      </c>
      <c r="B16" s="57" t="s">
        <v>827</v>
      </c>
      <c r="C16" s="56">
        <v>30</v>
      </c>
      <c r="D16" s="57">
        <v>5</v>
      </c>
      <c r="E16" s="57">
        <v>3</v>
      </c>
      <c r="F16" s="50">
        <v>1</v>
      </c>
      <c r="G16" s="50">
        <f t="shared" si="0"/>
        <v>4</v>
      </c>
      <c r="H16" s="50">
        <f t="shared" si="1"/>
        <v>9</v>
      </c>
      <c r="I16" s="57">
        <v>30</v>
      </c>
      <c r="J16" s="57">
        <v>21</v>
      </c>
      <c r="K16" s="57"/>
    </row>
    <row r="17" spans="1:11" s="55" customFormat="1" ht="17.100000000000001" customHeight="1">
      <c r="A17" s="56">
        <v>7</v>
      </c>
      <c r="B17" s="57" t="s">
        <v>828</v>
      </c>
      <c r="C17" s="56">
        <v>31</v>
      </c>
      <c r="D17" s="57">
        <v>4</v>
      </c>
      <c r="E17" s="57">
        <v>2</v>
      </c>
      <c r="F17" s="50">
        <v>3</v>
      </c>
      <c r="G17" s="50">
        <f t="shared" si="0"/>
        <v>5</v>
      </c>
      <c r="H17" s="50">
        <f t="shared" si="1"/>
        <v>9</v>
      </c>
      <c r="I17" s="57">
        <v>31</v>
      </c>
      <c r="J17" s="57">
        <v>22</v>
      </c>
      <c r="K17" s="57"/>
    </row>
    <row r="18" spans="1:11" s="55" customFormat="1" ht="17.100000000000001" customHeight="1">
      <c r="A18" s="56">
        <v>8</v>
      </c>
      <c r="B18" s="57" t="s">
        <v>829</v>
      </c>
      <c r="C18" s="56">
        <v>30</v>
      </c>
      <c r="D18" s="57">
        <v>0</v>
      </c>
      <c r="E18" s="57">
        <v>5</v>
      </c>
      <c r="F18" s="57">
        <v>3</v>
      </c>
      <c r="G18" s="50">
        <f t="shared" si="0"/>
        <v>8</v>
      </c>
      <c r="H18" s="50">
        <f t="shared" si="1"/>
        <v>8</v>
      </c>
      <c r="I18" s="57">
        <v>30</v>
      </c>
      <c r="J18" s="57">
        <v>22</v>
      </c>
      <c r="K18" s="57"/>
    </row>
    <row r="19" spans="1:11" s="55" customFormat="1" ht="17.100000000000001" customHeight="1">
      <c r="A19" s="56">
        <v>9</v>
      </c>
      <c r="B19" s="57" t="s">
        <v>830</v>
      </c>
      <c r="C19" s="56">
        <v>31</v>
      </c>
      <c r="D19" s="57">
        <v>7</v>
      </c>
      <c r="E19" s="57">
        <v>4</v>
      </c>
      <c r="F19" s="57">
        <v>2</v>
      </c>
      <c r="G19" s="50">
        <f t="shared" si="0"/>
        <v>6</v>
      </c>
      <c r="H19" s="50">
        <f t="shared" si="1"/>
        <v>13</v>
      </c>
      <c r="I19" s="57">
        <v>31</v>
      </c>
      <c r="J19" s="57">
        <v>18</v>
      </c>
      <c r="K19" s="57"/>
    </row>
    <row r="20" spans="1:11" s="55" customFormat="1" ht="17.100000000000001" customHeight="1">
      <c r="A20" s="56">
        <v>10</v>
      </c>
      <c r="B20" s="57" t="s">
        <v>831</v>
      </c>
      <c r="C20" s="56">
        <v>31</v>
      </c>
      <c r="D20" s="57">
        <v>3</v>
      </c>
      <c r="E20" s="57">
        <v>5</v>
      </c>
      <c r="F20" s="57">
        <v>5</v>
      </c>
      <c r="G20" s="50">
        <f t="shared" si="0"/>
        <v>10</v>
      </c>
      <c r="H20" s="50">
        <f t="shared" si="1"/>
        <v>13</v>
      </c>
      <c r="I20" s="57">
        <v>31</v>
      </c>
      <c r="J20" s="57">
        <v>18</v>
      </c>
      <c r="K20" s="57"/>
    </row>
    <row r="21" spans="1:11" s="55" customFormat="1" ht="17.100000000000001" customHeight="1">
      <c r="A21" s="56">
        <v>11</v>
      </c>
      <c r="B21" s="57" t="s">
        <v>832</v>
      </c>
      <c r="C21" s="56">
        <v>28</v>
      </c>
      <c r="D21" s="57">
        <v>0</v>
      </c>
      <c r="E21" s="57">
        <v>4</v>
      </c>
      <c r="F21" s="57">
        <v>3</v>
      </c>
      <c r="G21" s="50">
        <f t="shared" si="0"/>
        <v>7</v>
      </c>
      <c r="H21" s="50">
        <f t="shared" si="1"/>
        <v>7</v>
      </c>
      <c r="I21" s="57">
        <v>28</v>
      </c>
      <c r="J21" s="57">
        <v>21</v>
      </c>
      <c r="K21" s="57"/>
    </row>
    <row r="22" spans="1:11" s="55" customFormat="1" ht="17.100000000000001" customHeight="1">
      <c r="A22" s="56">
        <v>12</v>
      </c>
      <c r="B22" s="57" t="s">
        <v>833</v>
      </c>
      <c r="C22" s="56">
        <v>31</v>
      </c>
      <c r="D22" s="57">
        <v>0</v>
      </c>
      <c r="E22" s="57">
        <v>4</v>
      </c>
      <c r="F22" s="57">
        <v>2</v>
      </c>
      <c r="G22" s="50">
        <f t="shared" si="0"/>
        <v>6</v>
      </c>
      <c r="H22" s="50">
        <f t="shared" si="1"/>
        <v>6</v>
      </c>
      <c r="I22" s="57">
        <v>31</v>
      </c>
      <c r="J22" s="57">
        <v>25</v>
      </c>
      <c r="K22" s="57"/>
    </row>
    <row r="23" spans="1:11" s="55" customFormat="1" ht="17.100000000000001" customHeight="1">
      <c r="A23" s="57"/>
      <c r="B23" s="58" t="s">
        <v>16</v>
      </c>
      <c r="C23" s="56">
        <f>SUM(C11:C22)</f>
        <v>365</v>
      </c>
      <c r="D23" s="57">
        <f>SUM(D11:D22)</f>
        <v>19</v>
      </c>
      <c r="E23" s="57">
        <f>SUM(E11:E22)</f>
        <v>40</v>
      </c>
      <c r="F23" s="57">
        <f>SUM(F11:F22)</f>
        <v>25</v>
      </c>
      <c r="G23" s="50">
        <f t="shared" si="0"/>
        <v>65</v>
      </c>
      <c r="H23" s="50">
        <f t="shared" si="1"/>
        <v>84</v>
      </c>
      <c r="I23" s="57">
        <f>SUM(I11:I22)</f>
        <v>304</v>
      </c>
      <c r="J23" s="57">
        <f>SUM(J11:J22)</f>
        <v>220</v>
      </c>
      <c r="K23" s="57"/>
    </row>
    <row r="24" spans="1:11" s="55" customFormat="1" ht="15" customHeight="1">
      <c r="A24" s="52"/>
      <c r="B24" s="52"/>
      <c r="C24" s="52"/>
      <c r="D24" s="52"/>
      <c r="E24" s="52"/>
      <c r="F24" s="52"/>
      <c r="G24" s="52"/>
      <c r="H24" s="52"/>
      <c r="I24" s="52"/>
      <c r="J24" s="52"/>
      <c r="K24" s="59"/>
    </row>
    <row r="25" spans="1:11" ht="15">
      <c r="A25" s="52"/>
      <c r="B25" s="52"/>
      <c r="C25" s="52"/>
      <c r="D25" s="52"/>
      <c r="E25" s="52"/>
      <c r="F25" s="52"/>
      <c r="G25" s="52"/>
      <c r="H25" s="52"/>
      <c r="I25" s="52"/>
      <c r="J25" s="52"/>
    </row>
    <row r="26" spans="1:11" ht="15">
      <c r="A26" s="52"/>
      <c r="B26" s="52"/>
      <c r="C26" s="52"/>
      <c r="D26" s="52"/>
      <c r="E26" s="52"/>
      <c r="F26" s="52"/>
      <c r="G26" s="52"/>
      <c r="H26" s="52"/>
      <c r="I26" s="52"/>
      <c r="J26" s="52"/>
    </row>
    <row r="27" spans="1:11" ht="15">
      <c r="A27" s="52"/>
      <c r="B27" s="52"/>
      <c r="C27" s="52"/>
      <c r="D27" s="52"/>
      <c r="E27" s="52"/>
      <c r="F27" s="52"/>
      <c r="G27" s="52"/>
      <c r="H27" s="52"/>
      <c r="I27" s="52"/>
      <c r="J27" s="52"/>
    </row>
    <row r="28" spans="1:11">
      <c r="D28" s="138"/>
      <c r="E28" s="138"/>
      <c r="F28" s="138"/>
      <c r="G28" s="138"/>
      <c r="H28" s="272"/>
      <c r="I28" s="138"/>
      <c r="J28" s="138"/>
      <c r="K28" s="138"/>
    </row>
    <row r="29" spans="1:11" ht="15">
      <c r="A29" s="52" t="s">
        <v>12</v>
      </c>
      <c r="B29" s="52"/>
      <c r="C29" s="52"/>
      <c r="D29" s="14"/>
      <c r="E29" s="14"/>
      <c r="F29" s="14"/>
      <c r="G29" s="623" t="s">
        <v>1079</v>
      </c>
      <c r="H29" s="623"/>
      <c r="I29" s="623"/>
      <c r="J29" s="623"/>
      <c r="K29" s="623"/>
    </row>
    <row r="30" spans="1:11" ht="15">
      <c r="A30" s="517"/>
      <c r="B30" s="517"/>
      <c r="C30" s="517"/>
      <c r="D30" s="578"/>
      <c r="E30" s="578"/>
      <c r="F30" s="578"/>
      <c r="G30" s="675" t="s">
        <v>1058</v>
      </c>
      <c r="H30" s="675"/>
      <c r="I30" s="675"/>
      <c r="J30" s="675"/>
      <c r="K30" s="675"/>
    </row>
    <row r="31" spans="1:11" ht="15">
      <c r="A31" s="517"/>
      <c r="B31" s="517"/>
      <c r="C31" s="517"/>
      <c r="D31" s="435"/>
      <c r="E31" s="435"/>
      <c r="F31" s="435"/>
      <c r="G31" s="435"/>
      <c r="H31" s="435"/>
      <c r="I31" s="435"/>
      <c r="J31" s="578"/>
      <c r="K31" s="578"/>
    </row>
    <row r="32" spans="1:11" ht="15">
      <c r="A32" s="52"/>
      <c r="B32" s="52"/>
      <c r="C32" s="52"/>
      <c r="D32" s="624" t="s">
        <v>1081</v>
      </c>
      <c r="E32" s="624"/>
      <c r="F32" s="435"/>
      <c r="G32" s="435"/>
      <c r="H32" s="435"/>
      <c r="I32" s="435"/>
      <c r="J32" s="435"/>
      <c r="K32" s="435"/>
    </row>
    <row r="33" spans="4:11">
      <c r="D33" s="14"/>
      <c r="E33" s="14"/>
      <c r="F33" s="34"/>
      <c r="G33" s="623" t="s">
        <v>1080</v>
      </c>
      <c r="H33" s="623"/>
      <c r="I33" s="623"/>
      <c r="J33" s="623"/>
      <c r="K33" s="623"/>
    </row>
    <row r="34" spans="4:11" ht="15" customHeight="1">
      <c r="H34" s="517"/>
      <c r="I34" s="517"/>
      <c r="J34" s="517"/>
    </row>
  </sheetData>
  <mergeCells count="19">
    <mergeCell ref="G29:K29"/>
    <mergeCell ref="G30:K30"/>
    <mergeCell ref="D32:E32"/>
    <mergeCell ref="G33:K33"/>
    <mergeCell ref="K7:K9"/>
    <mergeCell ref="H8:H9"/>
    <mergeCell ref="C1:H1"/>
    <mergeCell ref="A2:J2"/>
    <mergeCell ref="A3:J3"/>
    <mergeCell ref="A5:J5"/>
    <mergeCell ref="A6:B6"/>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8.xml><?xml version="1.0" encoding="utf-8"?>
<worksheet xmlns="http://schemas.openxmlformats.org/spreadsheetml/2006/main" xmlns:r="http://schemas.openxmlformats.org/officeDocument/2006/relationships">
  <dimension ref="A1:BN403"/>
  <sheetViews>
    <sheetView view="pageBreakPreview" topLeftCell="A33" zoomScaleNormal="70" zoomScaleSheetLayoutView="100" workbookViewId="0">
      <selection activeCell="G43" sqref="G43"/>
    </sheetView>
  </sheetViews>
  <sheetFormatPr defaultColWidth="8.85546875" defaultRowHeight="12.75"/>
  <cols>
    <col min="1" max="1" width="5.28515625" style="275" customWidth="1"/>
    <col min="2" max="2" width="16.28515625" style="275" customWidth="1"/>
    <col min="3" max="3" width="12.140625" style="275" customWidth="1"/>
    <col min="4" max="4" width="8.85546875" style="275"/>
    <col min="5" max="5" width="12.28515625" style="275" customWidth="1"/>
    <col min="6" max="6" width="10.85546875" style="275" customWidth="1"/>
    <col min="7" max="7" width="11.85546875" style="275" customWidth="1"/>
    <col min="8" max="8" width="11.7109375" style="275" customWidth="1"/>
    <col min="9" max="9" width="10" style="261" customWidth="1"/>
    <col min="10" max="10" width="10.5703125" style="261" bestFit="1" customWidth="1"/>
    <col min="11" max="17" width="8.85546875" style="261"/>
    <col min="18" max="18" width="10.85546875" style="261" customWidth="1"/>
    <col min="19" max="19" width="10.28515625" style="275" customWidth="1"/>
    <col min="20" max="66" width="8.85546875" style="275"/>
    <col min="67" max="16384" width="8.85546875" style="261"/>
  </cols>
  <sheetData>
    <row r="1" spans="1:66" ht="12.75" customHeight="1">
      <c r="G1" s="992"/>
      <c r="H1" s="992"/>
      <c r="I1" s="992"/>
      <c r="J1" s="275"/>
      <c r="K1" s="275"/>
      <c r="L1" s="275"/>
      <c r="M1" s="275"/>
      <c r="N1" s="275"/>
      <c r="O1" s="275"/>
      <c r="P1" s="275"/>
      <c r="Q1" s="994"/>
      <c r="R1" s="994"/>
    </row>
    <row r="2" spans="1:66" ht="15.75">
      <c r="A2" s="990" t="s">
        <v>0</v>
      </c>
      <c r="B2" s="990"/>
      <c r="C2" s="990"/>
      <c r="D2" s="990"/>
      <c r="E2" s="990"/>
      <c r="F2" s="990"/>
      <c r="G2" s="990"/>
      <c r="H2" s="990"/>
      <c r="I2" s="990"/>
      <c r="J2" s="990"/>
      <c r="K2" s="990"/>
      <c r="L2" s="990"/>
      <c r="M2" s="990"/>
      <c r="N2" s="990"/>
      <c r="O2" s="990"/>
      <c r="P2" s="990"/>
      <c r="Q2" s="990"/>
      <c r="R2" s="990"/>
    </row>
    <row r="3" spans="1:66" ht="18">
      <c r="A3" s="991" t="s">
        <v>734</v>
      </c>
      <c r="B3" s="991"/>
      <c r="C3" s="991"/>
      <c r="D3" s="991"/>
      <c r="E3" s="991"/>
      <c r="F3" s="991"/>
      <c r="G3" s="991"/>
      <c r="H3" s="991"/>
      <c r="I3" s="991"/>
      <c r="J3" s="991"/>
      <c r="K3" s="991"/>
      <c r="L3" s="991"/>
      <c r="M3" s="991"/>
      <c r="N3" s="991"/>
      <c r="O3" s="991"/>
      <c r="P3" s="991"/>
      <c r="Q3" s="991"/>
      <c r="R3" s="991"/>
    </row>
    <row r="4" spans="1:66" ht="12.75" customHeight="1">
      <c r="A4" s="989" t="s">
        <v>742</v>
      </c>
      <c r="B4" s="989"/>
      <c r="C4" s="989"/>
      <c r="D4" s="989"/>
      <c r="E4" s="989"/>
      <c r="F4" s="989"/>
      <c r="G4" s="989"/>
      <c r="H4" s="989"/>
      <c r="I4" s="989"/>
      <c r="J4" s="989"/>
      <c r="K4" s="989"/>
      <c r="L4" s="989"/>
      <c r="M4" s="989"/>
      <c r="N4" s="989"/>
      <c r="O4" s="989"/>
      <c r="P4" s="989"/>
      <c r="Q4" s="989"/>
      <c r="R4" s="989"/>
    </row>
    <row r="5" spans="1:66" s="262" customFormat="1" ht="7.5" customHeight="1">
      <c r="A5" s="989"/>
      <c r="B5" s="989"/>
      <c r="C5" s="989"/>
      <c r="D5" s="989"/>
      <c r="E5" s="989"/>
      <c r="F5" s="989"/>
      <c r="G5" s="989"/>
      <c r="H5" s="989"/>
      <c r="I5" s="989"/>
      <c r="J5" s="989"/>
      <c r="K5" s="989"/>
      <c r="L5" s="989"/>
      <c r="M5" s="989"/>
      <c r="N5" s="989"/>
      <c r="O5" s="989"/>
      <c r="P5" s="989"/>
      <c r="Q5" s="989"/>
      <c r="R5" s="989"/>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row>
    <row r="6" spans="1:66">
      <c r="A6" s="993"/>
      <c r="B6" s="993"/>
      <c r="C6" s="993"/>
      <c r="D6" s="993"/>
      <c r="E6" s="993"/>
      <c r="F6" s="993"/>
      <c r="G6" s="993"/>
      <c r="H6" s="993"/>
      <c r="I6" s="993"/>
      <c r="J6" s="993"/>
      <c r="K6" s="993"/>
      <c r="L6" s="993"/>
      <c r="M6" s="993"/>
      <c r="N6" s="993"/>
      <c r="O6" s="993"/>
      <c r="P6" s="993"/>
      <c r="Q6" s="993"/>
      <c r="R6" s="993"/>
    </row>
    <row r="7" spans="1:66">
      <c r="A7" s="999" t="s">
        <v>919</v>
      </c>
      <c r="B7" s="999"/>
      <c r="H7" s="276"/>
      <c r="I7" s="275"/>
      <c r="J7" s="275"/>
      <c r="K7" s="275"/>
      <c r="L7" s="995"/>
      <c r="M7" s="995"/>
      <c r="N7" s="995"/>
      <c r="O7" s="995"/>
      <c r="P7" s="995"/>
      <c r="Q7" s="995"/>
      <c r="R7" s="995"/>
    </row>
    <row r="8" spans="1:66" ht="24.75" customHeight="1">
      <c r="A8" s="900" t="s">
        <v>2</v>
      </c>
      <c r="B8" s="900" t="s">
        <v>3</v>
      </c>
      <c r="C8" s="996" t="s">
        <v>479</v>
      </c>
      <c r="D8" s="997"/>
      <c r="E8" s="997"/>
      <c r="F8" s="997"/>
      <c r="G8" s="998"/>
      <c r="H8" s="1000" t="s">
        <v>81</v>
      </c>
      <c r="I8" s="996" t="s">
        <v>82</v>
      </c>
      <c r="J8" s="997"/>
      <c r="K8" s="997"/>
      <c r="L8" s="998"/>
      <c r="M8" s="900" t="s">
        <v>641</v>
      </c>
      <c r="N8" s="900"/>
      <c r="O8" s="900"/>
      <c r="P8" s="900"/>
      <c r="Q8" s="1002" t="s">
        <v>697</v>
      </c>
      <c r="R8" s="1002"/>
    </row>
    <row r="9" spans="1:66" ht="58.5" customHeight="1">
      <c r="A9" s="900"/>
      <c r="B9" s="900"/>
      <c r="C9" s="438" t="s">
        <v>997</v>
      </c>
      <c r="D9" s="277" t="s">
        <v>6</v>
      </c>
      <c r="E9" s="277" t="s">
        <v>349</v>
      </c>
      <c r="F9" s="278" t="s">
        <v>96</v>
      </c>
      <c r="G9" s="278" t="s">
        <v>219</v>
      </c>
      <c r="H9" s="1001"/>
      <c r="I9" s="326" t="s">
        <v>86</v>
      </c>
      <c r="J9" s="326" t="s">
        <v>18</v>
      </c>
      <c r="K9" s="326" t="s">
        <v>39</v>
      </c>
      <c r="L9" s="326" t="s">
        <v>676</v>
      </c>
      <c r="M9" s="332" t="s">
        <v>16</v>
      </c>
      <c r="N9" s="438" t="s">
        <v>998</v>
      </c>
      <c r="O9" s="438" t="s">
        <v>999</v>
      </c>
      <c r="P9" s="438" t="s">
        <v>1000</v>
      </c>
      <c r="Q9" s="344" t="s">
        <v>702</v>
      </c>
      <c r="R9" s="344" t="s">
        <v>700</v>
      </c>
    </row>
    <row r="10" spans="1:66" s="263" customFormat="1">
      <c r="A10" s="338">
        <v>1</v>
      </c>
      <c r="B10" s="338">
        <v>2</v>
      </c>
      <c r="C10" s="338">
        <v>3</v>
      </c>
      <c r="D10" s="338">
        <v>4</v>
      </c>
      <c r="E10" s="338">
        <v>5</v>
      </c>
      <c r="F10" s="338">
        <v>6</v>
      </c>
      <c r="G10" s="338">
        <v>7</v>
      </c>
      <c r="H10" s="338">
        <v>8</v>
      </c>
      <c r="I10" s="338">
        <v>9</v>
      </c>
      <c r="J10" s="338">
        <v>10</v>
      </c>
      <c r="K10" s="338">
        <v>11</v>
      </c>
      <c r="L10" s="338">
        <v>12</v>
      </c>
      <c r="M10" s="338">
        <v>13</v>
      </c>
      <c r="N10" s="338">
        <v>14</v>
      </c>
      <c r="O10" s="338">
        <v>15</v>
      </c>
      <c r="P10" s="338">
        <v>16</v>
      </c>
      <c r="Q10" s="338">
        <v>19</v>
      </c>
      <c r="R10" s="338">
        <v>20</v>
      </c>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row>
    <row r="11" spans="1:66">
      <c r="A11" s="279">
        <v>1</v>
      </c>
      <c r="B11" s="379" t="s">
        <v>887</v>
      </c>
      <c r="C11" s="479">
        <f>'enrolment vs availed_PY'!H11</f>
        <v>29456</v>
      </c>
      <c r="D11" s="280">
        <f>'enrolment vs availed_PY'!I11</f>
        <v>6416</v>
      </c>
      <c r="E11" s="280">
        <v>0</v>
      </c>
      <c r="F11" s="280">
        <v>0</v>
      </c>
      <c r="G11" s="479">
        <f>'enrolment vs availed_PY'!L11</f>
        <v>35872</v>
      </c>
      <c r="H11" s="281">
        <v>220</v>
      </c>
      <c r="I11" s="480">
        <f>J11</f>
        <v>789.18399999999997</v>
      </c>
      <c r="J11" s="480">
        <f>G11*100*H11/1000000</f>
        <v>789.18399999999997</v>
      </c>
      <c r="K11" s="891" t="s">
        <v>946</v>
      </c>
      <c r="L11" s="1003"/>
      <c r="M11" s="480">
        <f>N11+O11+P11</f>
        <v>82.684960000000004</v>
      </c>
      <c r="N11" s="480">
        <f>G11*95*15/1000000</f>
        <v>51.117600000000003</v>
      </c>
      <c r="O11" s="480">
        <f>G11*20*22/1000000</f>
        <v>15.78368</v>
      </c>
      <c r="P11" s="480">
        <f>G11*22*20/1000000</f>
        <v>15.78368</v>
      </c>
      <c r="Q11" s="280">
        <v>150</v>
      </c>
      <c r="R11" s="481">
        <f t="shared" ref="R11:R43" si="0">S11*1500/100000</f>
        <v>13.0780344</v>
      </c>
      <c r="S11" s="482">
        <f>I11+M11</f>
        <v>871.86896000000002</v>
      </c>
    </row>
    <row r="12" spans="1:66">
      <c r="A12" s="279">
        <v>2</v>
      </c>
      <c r="B12" s="379" t="s">
        <v>888</v>
      </c>
      <c r="C12" s="479">
        <f>'enrolment vs availed_PY'!H12</f>
        <v>28810</v>
      </c>
      <c r="D12" s="280">
        <f>'enrolment vs availed_PY'!I12</f>
        <v>22052</v>
      </c>
      <c r="E12" s="280">
        <v>0</v>
      </c>
      <c r="F12" s="280">
        <v>0</v>
      </c>
      <c r="G12" s="479">
        <f>'enrolment vs availed_PY'!L12</f>
        <v>50862</v>
      </c>
      <c r="H12" s="312">
        <v>220</v>
      </c>
      <c r="I12" s="480">
        <f t="shared" ref="I12:I43" si="1">J12</f>
        <v>1118.9639999999999</v>
      </c>
      <c r="J12" s="480">
        <f t="shared" ref="J12:J43" si="2">G12*100*H12/1000000</f>
        <v>1118.9639999999999</v>
      </c>
      <c r="K12" s="1004"/>
      <c r="L12" s="1005"/>
      <c r="M12" s="480">
        <f t="shared" ref="M12:M43" si="3">N12+O12+P12</f>
        <v>117.23690999999999</v>
      </c>
      <c r="N12" s="480">
        <f t="shared" ref="N12:N42" si="4">G12*95*15/1000000</f>
        <v>72.478350000000006</v>
      </c>
      <c r="O12" s="480">
        <f t="shared" ref="O12:O43" si="5">G12*20*22/1000000</f>
        <v>22.379280000000001</v>
      </c>
      <c r="P12" s="480">
        <f t="shared" ref="P12:P43" si="6">G12*22*20/1000000</f>
        <v>22.379280000000001</v>
      </c>
      <c r="Q12" s="280">
        <v>150</v>
      </c>
      <c r="R12" s="481">
        <f t="shared" si="0"/>
        <v>18.543013649999999</v>
      </c>
      <c r="S12" s="482">
        <f t="shared" ref="S12:S43" si="7">I12+M12</f>
        <v>1236.20091</v>
      </c>
    </row>
    <row r="13" spans="1:66">
      <c r="A13" s="279">
        <v>3</v>
      </c>
      <c r="B13" s="379" t="s">
        <v>889</v>
      </c>
      <c r="C13" s="479">
        <f>'enrolment vs availed_PY'!H13</f>
        <v>61371</v>
      </c>
      <c r="D13" s="280">
        <f>'enrolment vs availed_PY'!I13</f>
        <v>11938</v>
      </c>
      <c r="E13" s="280">
        <v>0</v>
      </c>
      <c r="F13" s="280">
        <v>0</v>
      </c>
      <c r="G13" s="479">
        <f>'enrolment vs availed_PY'!L13</f>
        <v>73309</v>
      </c>
      <c r="H13" s="312">
        <v>220</v>
      </c>
      <c r="I13" s="480">
        <f t="shared" si="1"/>
        <v>1612.798</v>
      </c>
      <c r="J13" s="480">
        <f t="shared" si="2"/>
        <v>1612.798</v>
      </c>
      <c r="K13" s="1004"/>
      <c r="L13" s="1005"/>
      <c r="M13" s="480">
        <f t="shared" si="3"/>
        <v>168.97724500000004</v>
      </c>
      <c r="N13" s="480">
        <f t="shared" si="4"/>
        <v>104.46532500000001</v>
      </c>
      <c r="O13" s="480">
        <f t="shared" si="5"/>
        <v>32.255960000000002</v>
      </c>
      <c r="P13" s="480">
        <f t="shared" si="6"/>
        <v>32.255960000000002</v>
      </c>
      <c r="Q13" s="280">
        <v>150</v>
      </c>
      <c r="R13" s="481">
        <f t="shared" si="0"/>
        <v>26.726628675000001</v>
      </c>
      <c r="S13" s="482">
        <f t="shared" si="7"/>
        <v>1781.775245</v>
      </c>
    </row>
    <row r="14" spans="1:66">
      <c r="A14" s="279">
        <v>4</v>
      </c>
      <c r="B14" s="379" t="s">
        <v>890</v>
      </c>
      <c r="C14" s="479">
        <f>'enrolment vs availed_PY'!H14</f>
        <v>68920</v>
      </c>
      <c r="D14" s="280">
        <f>'enrolment vs availed_PY'!I14</f>
        <v>17261</v>
      </c>
      <c r="E14" s="280">
        <v>0</v>
      </c>
      <c r="F14" s="280">
        <v>0</v>
      </c>
      <c r="G14" s="479">
        <f>'enrolment vs availed_PY'!L14</f>
        <v>86181</v>
      </c>
      <c r="H14" s="312">
        <v>220</v>
      </c>
      <c r="I14" s="480">
        <f t="shared" si="1"/>
        <v>1895.982</v>
      </c>
      <c r="J14" s="480">
        <f t="shared" si="2"/>
        <v>1895.982</v>
      </c>
      <c r="K14" s="1004"/>
      <c r="L14" s="1005"/>
      <c r="M14" s="480">
        <f t="shared" si="3"/>
        <v>198.64720499999999</v>
      </c>
      <c r="N14" s="480">
        <f t="shared" si="4"/>
        <v>122.807925</v>
      </c>
      <c r="O14" s="480">
        <f t="shared" si="5"/>
        <v>37.919640000000001</v>
      </c>
      <c r="P14" s="480">
        <f t="shared" si="6"/>
        <v>37.919640000000001</v>
      </c>
      <c r="Q14" s="280">
        <v>150</v>
      </c>
      <c r="R14" s="481">
        <f t="shared" si="0"/>
        <v>31.419438075000002</v>
      </c>
      <c r="S14" s="482">
        <f t="shared" si="7"/>
        <v>2094.6292050000002</v>
      </c>
    </row>
    <row r="15" spans="1:66">
      <c r="A15" s="279">
        <v>5</v>
      </c>
      <c r="B15" s="379" t="s">
        <v>891</v>
      </c>
      <c r="C15" s="479">
        <f>'enrolment vs availed_PY'!H15</f>
        <v>54538</v>
      </c>
      <c r="D15" s="280">
        <f>'enrolment vs availed_PY'!I15</f>
        <v>1670</v>
      </c>
      <c r="E15" s="280">
        <v>0</v>
      </c>
      <c r="F15" s="280">
        <v>0</v>
      </c>
      <c r="G15" s="479">
        <f>'enrolment vs availed_PY'!L15</f>
        <v>56208</v>
      </c>
      <c r="H15" s="312">
        <v>220</v>
      </c>
      <c r="I15" s="480">
        <f t="shared" si="1"/>
        <v>1236.576</v>
      </c>
      <c r="J15" s="480">
        <f t="shared" si="2"/>
        <v>1236.576</v>
      </c>
      <c r="K15" s="1004"/>
      <c r="L15" s="1005"/>
      <c r="M15" s="480">
        <f t="shared" si="3"/>
        <v>129.55944</v>
      </c>
      <c r="N15" s="480">
        <f t="shared" si="4"/>
        <v>80.096400000000003</v>
      </c>
      <c r="O15" s="480">
        <f t="shared" si="5"/>
        <v>24.73152</v>
      </c>
      <c r="P15" s="480">
        <f t="shared" si="6"/>
        <v>24.73152</v>
      </c>
      <c r="Q15" s="280">
        <v>150</v>
      </c>
      <c r="R15" s="481">
        <f t="shared" si="0"/>
        <v>20.492031600000001</v>
      </c>
      <c r="S15" s="482">
        <f t="shared" si="7"/>
        <v>1366.13544</v>
      </c>
    </row>
    <row r="16" spans="1:66">
      <c r="A16" s="279">
        <v>6</v>
      </c>
      <c r="B16" s="379" t="s">
        <v>892</v>
      </c>
      <c r="C16" s="479">
        <f>'enrolment vs availed_PY'!H16</f>
        <v>58069</v>
      </c>
      <c r="D16" s="280">
        <f>'enrolment vs availed_PY'!I16</f>
        <v>32333</v>
      </c>
      <c r="E16" s="280">
        <v>0</v>
      </c>
      <c r="F16" s="280">
        <v>0</v>
      </c>
      <c r="G16" s="479">
        <f>'enrolment vs availed_PY'!L16</f>
        <v>90402</v>
      </c>
      <c r="H16" s="312">
        <v>220</v>
      </c>
      <c r="I16" s="480">
        <f t="shared" si="1"/>
        <v>1988.8440000000001</v>
      </c>
      <c r="J16" s="480">
        <f t="shared" si="2"/>
        <v>1988.8440000000001</v>
      </c>
      <c r="K16" s="1004"/>
      <c r="L16" s="1005"/>
      <c r="M16" s="480">
        <f t="shared" si="3"/>
        <v>208.37661</v>
      </c>
      <c r="N16" s="480">
        <f t="shared" si="4"/>
        <v>128.82284999999999</v>
      </c>
      <c r="O16" s="480">
        <f t="shared" si="5"/>
        <v>39.776879999999998</v>
      </c>
      <c r="P16" s="480">
        <f t="shared" si="6"/>
        <v>39.776879999999998</v>
      </c>
      <c r="Q16" s="280">
        <v>150</v>
      </c>
      <c r="R16" s="481">
        <f t="shared" si="0"/>
        <v>32.958309149999998</v>
      </c>
      <c r="S16" s="482">
        <f t="shared" si="7"/>
        <v>2197.2206099999999</v>
      </c>
    </row>
    <row r="17" spans="1:19">
      <c r="A17" s="279">
        <v>7</v>
      </c>
      <c r="B17" s="379" t="s">
        <v>893</v>
      </c>
      <c r="C17" s="479">
        <f>'enrolment vs availed_PY'!H17</f>
        <v>53371</v>
      </c>
      <c r="D17" s="280">
        <f>'enrolment vs availed_PY'!I17</f>
        <v>11398</v>
      </c>
      <c r="E17" s="280">
        <v>0</v>
      </c>
      <c r="F17" s="280">
        <v>0</v>
      </c>
      <c r="G17" s="479">
        <f>'enrolment vs availed_PY'!L17</f>
        <v>64769</v>
      </c>
      <c r="H17" s="312">
        <v>220</v>
      </c>
      <c r="I17" s="480">
        <f t="shared" si="1"/>
        <v>1424.9179999999999</v>
      </c>
      <c r="J17" s="480">
        <f t="shared" si="2"/>
        <v>1424.9179999999999</v>
      </c>
      <c r="K17" s="1004"/>
      <c r="L17" s="1005"/>
      <c r="M17" s="480">
        <f t="shared" si="3"/>
        <v>149.29254499999999</v>
      </c>
      <c r="N17" s="480">
        <f t="shared" si="4"/>
        <v>92.295824999999994</v>
      </c>
      <c r="O17" s="480">
        <f t="shared" si="5"/>
        <v>28.498360000000002</v>
      </c>
      <c r="P17" s="480">
        <f t="shared" si="6"/>
        <v>28.498360000000002</v>
      </c>
      <c r="Q17" s="280">
        <v>150</v>
      </c>
      <c r="R17" s="481">
        <f t="shared" si="0"/>
        <v>23.613158174999999</v>
      </c>
      <c r="S17" s="482">
        <f t="shared" si="7"/>
        <v>1574.2105449999999</v>
      </c>
    </row>
    <row r="18" spans="1:19">
      <c r="A18" s="279">
        <v>8</v>
      </c>
      <c r="B18" s="379" t="s">
        <v>894</v>
      </c>
      <c r="C18" s="479">
        <f>'enrolment vs availed_PY'!H18</f>
        <v>81867</v>
      </c>
      <c r="D18" s="280">
        <f>'enrolment vs availed_PY'!I18</f>
        <v>12188</v>
      </c>
      <c r="E18" s="280">
        <v>0</v>
      </c>
      <c r="F18" s="280">
        <v>0</v>
      </c>
      <c r="G18" s="479">
        <f>'enrolment vs availed_PY'!L18</f>
        <v>94055</v>
      </c>
      <c r="H18" s="312">
        <v>220</v>
      </c>
      <c r="I18" s="480">
        <f t="shared" si="1"/>
        <v>2069.21</v>
      </c>
      <c r="J18" s="480">
        <f t="shared" si="2"/>
        <v>2069.21</v>
      </c>
      <c r="K18" s="1004"/>
      <c r="L18" s="1005"/>
      <c r="M18" s="480">
        <f t="shared" si="3"/>
        <v>216.796775</v>
      </c>
      <c r="N18" s="480">
        <f t="shared" si="4"/>
        <v>134.02837500000001</v>
      </c>
      <c r="O18" s="480">
        <f t="shared" si="5"/>
        <v>41.3842</v>
      </c>
      <c r="P18" s="480">
        <f t="shared" si="6"/>
        <v>41.3842</v>
      </c>
      <c r="Q18" s="280">
        <v>150</v>
      </c>
      <c r="R18" s="481">
        <f t="shared" si="0"/>
        <v>34.290101624999998</v>
      </c>
      <c r="S18" s="482">
        <f t="shared" si="7"/>
        <v>2286.0067749999998</v>
      </c>
    </row>
    <row r="19" spans="1:19">
      <c r="A19" s="279">
        <v>9</v>
      </c>
      <c r="B19" s="379" t="s">
        <v>895</v>
      </c>
      <c r="C19" s="479">
        <f>'enrolment vs availed_PY'!H19</f>
        <v>22213</v>
      </c>
      <c r="D19" s="280">
        <f>'enrolment vs availed_PY'!I19</f>
        <v>17268</v>
      </c>
      <c r="E19" s="280">
        <v>0</v>
      </c>
      <c r="F19" s="280">
        <v>0</v>
      </c>
      <c r="G19" s="479">
        <f>'enrolment vs availed_PY'!L19</f>
        <v>39481</v>
      </c>
      <c r="H19" s="312">
        <v>220</v>
      </c>
      <c r="I19" s="480">
        <f t="shared" si="1"/>
        <v>868.58199999999999</v>
      </c>
      <c r="J19" s="480">
        <f t="shared" si="2"/>
        <v>868.58199999999999</v>
      </c>
      <c r="K19" s="1004"/>
      <c r="L19" s="1005"/>
      <c r="M19" s="480">
        <f t="shared" si="3"/>
        <v>91.003704999999997</v>
      </c>
      <c r="N19" s="480">
        <f t="shared" si="4"/>
        <v>56.260424999999998</v>
      </c>
      <c r="O19" s="480">
        <f t="shared" si="5"/>
        <v>17.371639999999999</v>
      </c>
      <c r="P19" s="480">
        <f t="shared" si="6"/>
        <v>17.371639999999999</v>
      </c>
      <c r="Q19" s="280">
        <v>150</v>
      </c>
      <c r="R19" s="481">
        <f t="shared" si="0"/>
        <v>14.393785574999999</v>
      </c>
      <c r="S19" s="482">
        <f t="shared" si="7"/>
        <v>959.58570499999996</v>
      </c>
    </row>
    <row r="20" spans="1:19">
      <c r="A20" s="279">
        <v>10</v>
      </c>
      <c r="B20" s="379" t="s">
        <v>896</v>
      </c>
      <c r="C20" s="479">
        <f>'enrolment vs availed_PY'!H20</f>
        <v>32928</v>
      </c>
      <c r="D20" s="280">
        <f>'enrolment vs availed_PY'!I20</f>
        <v>5474</v>
      </c>
      <c r="E20" s="280">
        <v>0</v>
      </c>
      <c r="F20" s="280">
        <v>0</v>
      </c>
      <c r="G20" s="479">
        <f>'enrolment vs availed_PY'!L20</f>
        <v>38402</v>
      </c>
      <c r="H20" s="312">
        <v>220</v>
      </c>
      <c r="I20" s="480">
        <f t="shared" si="1"/>
        <v>844.84400000000005</v>
      </c>
      <c r="J20" s="480">
        <f t="shared" si="2"/>
        <v>844.84400000000005</v>
      </c>
      <c r="K20" s="1004"/>
      <c r="L20" s="1005"/>
      <c r="M20" s="480">
        <f t="shared" si="3"/>
        <v>88.51661</v>
      </c>
      <c r="N20" s="480">
        <f t="shared" si="4"/>
        <v>54.722850000000001</v>
      </c>
      <c r="O20" s="480">
        <f t="shared" si="5"/>
        <v>16.896879999999999</v>
      </c>
      <c r="P20" s="480">
        <f t="shared" si="6"/>
        <v>16.896879999999999</v>
      </c>
      <c r="Q20" s="280">
        <v>150</v>
      </c>
      <c r="R20" s="481">
        <f t="shared" si="0"/>
        <v>14.000409150000001</v>
      </c>
      <c r="S20" s="482">
        <f t="shared" si="7"/>
        <v>933.36061000000007</v>
      </c>
    </row>
    <row r="21" spans="1:19">
      <c r="A21" s="279">
        <v>11</v>
      </c>
      <c r="B21" s="379" t="s">
        <v>897</v>
      </c>
      <c r="C21" s="479">
        <f>'enrolment vs availed_PY'!H21</f>
        <v>81884</v>
      </c>
      <c r="D21" s="280">
        <f>'enrolment vs availed_PY'!I21</f>
        <v>3724</v>
      </c>
      <c r="E21" s="280">
        <v>0</v>
      </c>
      <c r="F21" s="280">
        <v>0</v>
      </c>
      <c r="G21" s="479">
        <f>'enrolment vs availed_PY'!L21</f>
        <v>85608</v>
      </c>
      <c r="H21" s="312">
        <v>220</v>
      </c>
      <c r="I21" s="480">
        <f t="shared" si="1"/>
        <v>1883.376</v>
      </c>
      <c r="J21" s="480">
        <f t="shared" si="2"/>
        <v>1883.376</v>
      </c>
      <c r="K21" s="1004"/>
      <c r="L21" s="1005"/>
      <c r="M21" s="480">
        <f t="shared" si="3"/>
        <v>197.32643999999999</v>
      </c>
      <c r="N21" s="480">
        <f t="shared" si="4"/>
        <v>121.9914</v>
      </c>
      <c r="O21" s="480">
        <f t="shared" si="5"/>
        <v>37.667520000000003</v>
      </c>
      <c r="P21" s="480">
        <f t="shared" si="6"/>
        <v>37.667520000000003</v>
      </c>
      <c r="Q21" s="280">
        <v>150</v>
      </c>
      <c r="R21" s="481">
        <f t="shared" si="0"/>
        <v>31.210536600000001</v>
      </c>
      <c r="S21" s="482">
        <f t="shared" si="7"/>
        <v>2080.70244</v>
      </c>
    </row>
    <row r="22" spans="1:19">
      <c r="A22" s="279">
        <v>12</v>
      </c>
      <c r="B22" s="379" t="s">
        <v>898</v>
      </c>
      <c r="C22" s="479">
        <f>'enrolment vs availed_PY'!H22</f>
        <v>59220</v>
      </c>
      <c r="D22" s="280">
        <f>'enrolment vs availed_PY'!I22</f>
        <v>33460</v>
      </c>
      <c r="E22" s="280">
        <v>0</v>
      </c>
      <c r="F22" s="280">
        <v>0</v>
      </c>
      <c r="G22" s="479">
        <f>'enrolment vs availed_PY'!L22</f>
        <v>92680</v>
      </c>
      <c r="H22" s="312">
        <v>220</v>
      </c>
      <c r="I22" s="480">
        <f t="shared" si="1"/>
        <v>2038.96</v>
      </c>
      <c r="J22" s="480">
        <f t="shared" si="2"/>
        <v>2038.96</v>
      </c>
      <c r="K22" s="1004"/>
      <c r="L22" s="1005"/>
      <c r="M22" s="480">
        <f t="shared" si="3"/>
        <v>213.62739999999999</v>
      </c>
      <c r="N22" s="480">
        <f t="shared" si="4"/>
        <v>132.06899999999999</v>
      </c>
      <c r="O22" s="480">
        <f t="shared" si="5"/>
        <v>40.779200000000003</v>
      </c>
      <c r="P22" s="480">
        <f t="shared" si="6"/>
        <v>40.779200000000003</v>
      </c>
      <c r="Q22" s="280">
        <v>150</v>
      </c>
      <c r="R22" s="481">
        <f t="shared" si="0"/>
        <v>33.788810999999995</v>
      </c>
      <c r="S22" s="482">
        <f t="shared" si="7"/>
        <v>2252.5873999999999</v>
      </c>
    </row>
    <row r="23" spans="1:19">
      <c r="A23" s="279">
        <v>13</v>
      </c>
      <c r="B23" s="379" t="s">
        <v>899</v>
      </c>
      <c r="C23" s="479">
        <f>'enrolment vs availed_PY'!H23</f>
        <v>43011</v>
      </c>
      <c r="D23" s="280">
        <f>'enrolment vs availed_PY'!I23</f>
        <v>22044</v>
      </c>
      <c r="E23" s="280">
        <v>0</v>
      </c>
      <c r="F23" s="280">
        <v>0</v>
      </c>
      <c r="G23" s="479">
        <f>'enrolment vs availed_PY'!L23</f>
        <v>65055</v>
      </c>
      <c r="H23" s="312">
        <v>220</v>
      </c>
      <c r="I23" s="480">
        <f t="shared" si="1"/>
        <v>1431.21</v>
      </c>
      <c r="J23" s="480">
        <f t="shared" si="2"/>
        <v>1431.21</v>
      </c>
      <c r="K23" s="1004"/>
      <c r="L23" s="1005"/>
      <c r="M23" s="480">
        <f t="shared" si="3"/>
        <v>149.951775</v>
      </c>
      <c r="N23" s="480">
        <f t="shared" si="4"/>
        <v>92.703374999999994</v>
      </c>
      <c r="O23" s="480">
        <f t="shared" si="5"/>
        <v>28.624199999999998</v>
      </c>
      <c r="P23" s="480">
        <f t="shared" si="6"/>
        <v>28.624199999999998</v>
      </c>
      <c r="Q23" s="280">
        <v>150</v>
      </c>
      <c r="R23" s="481">
        <f t="shared" si="0"/>
        <v>23.717426625000002</v>
      </c>
      <c r="S23" s="482">
        <f t="shared" si="7"/>
        <v>1581.161775</v>
      </c>
    </row>
    <row r="24" spans="1:19">
      <c r="A24" s="279">
        <v>14</v>
      </c>
      <c r="B24" s="379" t="s">
        <v>900</v>
      </c>
      <c r="C24" s="479">
        <f>'enrolment vs availed_PY'!H24</f>
        <v>43607</v>
      </c>
      <c r="D24" s="280">
        <f>'enrolment vs availed_PY'!I24</f>
        <v>6125</v>
      </c>
      <c r="E24" s="280">
        <v>0</v>
      </c>
      <c r="F24" s="280">
        <v>0</v>
      </c>
      <c r="G24" s="479">
        <f>'enrolment vs availed_PY'!L24</f>
        <v>49732</v>
      </c>
      <c r="H24" s="312">
        <v>220</v>
      </c>
      <c r="I24" s="480">
        <f t="shared" si="1"/>
        <v>1094.104</v>
      </c>
      <c r="J24" s="480">
        <f t="shared" si="2"/>
        <v>1094.104</v>
      </c>
      <c r="K24" s="1004"/>
      <c r="L24" s="1005"/>
      <c r="M24" s="480">
        <f t="shared" si="3"/>
        <v>114.63226</v>
      </c>
      <c r="N24" s="480">
        <f t="shared" si="4"/>
        <v>70.868099999999998</v>
      </c>
      <c r="O24" s="480">
        <f t="shared" si="5"/>
        <v>21.882079999999998</v>
      </c>
      <c r="P24" s="480">
        <f t="shared" si="6"/>
        <v>21.882079999999998</v>
      </c>
      <c r="Q24" s="280">
        <v>150</v>
      </c>
      <c r="R24" s="481">
        <f t="shared" si="0"/>
        <v>18.131043900000002</v>
      </c>
      <c r="S24" s="482">
        <f t="shared" si="7"/>
        <v>1208.7362600000001</v>
      </c>
    </row>
    <row r="25" spans="1:19">
      <c r="A25" s="279">
        <v>15</v>
      </c>
      <c r="B25" s="379" t="s">
        <v>901</v>
      </c>
      <c r="C25" s="479">
        <f>'enrolment vs availed_PY'!H25</f>
        <v>8130</v>
      </c>
      <c r="D25" s="280">
        <f>'enrolment vs availed_PY'!I25</f>
        <v>10186</v>
      </c>
      <c r="E25" s="280">
        <v>0</v>
      </c>
      <c r="F25" s="280">
        <v>0</v>
      </c>
      <c r="G25" s="479">
        <f>'enrolment vs availed_PY'!L25</f>
        <v>18316</v>
      </c>
      <c r="H25" s="312">
        <v>220</v>
      </c>
      <c r="I25" s="480">
        <f t="shared" si="1"/>
        <v>402.952</v>
      </c>
      <c r="J25" s="480">
        <f t="shared" si="2"/>
        <v>402.952</v>
      </c>
      <c r="K25" s="1004"/>
      <c r="L25" s="1005"/>
      <c r="M25" s="480">
        <f t="shared" si="3"/>
        <v>42.218379999999996</v>
      </c>
      <c r="N25" s="480">
        <f t="shared" si="4"/>
        <v>26.100300000000001</v>
      </c>
      <c r="O25" s="480">
        <f t="shared" si="5"/>
        <v>8.0590399999999995</v>
      </c>
      <c r="P25" s="480">
        <f t="shared" si="6"/>
        <v>8.0590399999999995</v>
      </c>
      <c r="Q25" s="280">
        <v>150</v>
      </c>
      <c r="R25" s="481">
        <f t="shared" si="0"/>
        <v>6.677555700000001</v>
      </c>
      <c r="S25" s="482">
        <f t="shared" si="7"/>
        <v>445.17038000000002</v>
      </c>
    </row>
    <row r="26" spans="1:19">
      <c r="A26" s="279">
        <v>16</v>
      </c>
      <c r="B26" s="379" t="s">
        <v>902</v>
      </c>
      <c r="C26" s="479">
        <f>'enrolment vs availed_PY'!H26</f>
        <v>17084</v>
      </c>
      <c r="D26" s="280">
        <f>'enrolment vs availed_PY'!I26</f>
        <v>5344</v>
      </c>
      <c r="E26" s="280">
        <v>0</v>
      </c>
      <c r="F26" s="280">
        <v>0</v>
      </c>
      <c r="G26" s="479">
        <f>'enrolment vs availed_PY'!L26</f>
        <v>22428</v>
      </c>
      <c r="H26" s="312">
        <v>220</v>
      </c>
      <c r="I26" s="480">
        <f t="shared" si="1"/>
        <v>493.416</v>
      </c>
      <c r="J26" s="480">
        <f t="shared" si="2"/>
        <v>493.416</v>
      </c>
      <c r="K26" s="1004"/>
      <c r="L26" s="1005"/>
      <c r="M26" s="480">
        <f t="shared" si="3"/>
        <v>51.696539999999999</v>
      </c>
      <c r="N26" s="480">
        <f t="shared" si="4"/>
        <v>31.959900000000001</v>
      </c>
      <c r="O26" s="480">
        <f t="shared" si="5"/>
        <v>9.8683200000000006</v>
      </c>
      <c r="P26" s="480">
        <f t="shared" si="6"/>
        <v>9.8683200000000006</v>
      </c>
      <c r="Q26" s="280">
        <v>150</v>
      </c>
      <c r="R26" s="481">
        <f t="shared" si="0"/>
        <v>8.1766880999999998</v>
      </c>
      <c r="S26" s="482">
        <f t="shared" si="7"/>
        <v>545.11253999999997</v>
      </c>
    </row>
    <row r="27" spans="1:19">
      <c r="A27" s="279">
        <v>17</v>
      </c>
      <c r="B27" s="379" t="s">
        <v>903</v>
      </c>
      <c r="C27" s="479">
        <f>'enrolment vs availed_PY'!H27</f>
        <v>75843</v>
      </c>
      <c r="D27" s="280">
        <f>'enrolment vs availed_PY'!I27</f>
        <v>7239</v>
      </c>
      <c r="E27" s="280">
        <v>0</v>
      </c>
      <c r="F27" s="280">
        <v>0</v>
      </c>
      <c r="G27" s="479">
        <f>'enrolment vs availed_PY'!L27</f>
        <v>83082</v>
      </c>
      <c r="H27" s="312">
        <v>220</v>
      </c>
      <c r="I27" s="480">
        <f t="shared" si="1"/>
        <v>1827.8040000000001</v>
      </c>
      <c r="J27" s="480">
        <f t="shared" si="2"/>
        <v>1827.8040000000001</v>
      </c>
      <c r="K27" s="1004"/>
      <c r="L27" s="1005"/>
      <c r="M27" s="480">
        <f t="shared" si="3"/>
        <v>191.50401000000002</v>
      </c>
      <c r="N27" s="480">
        <f t="shared" si="4"/>
        <v>118.39185000000001</v>
      </c>
      <c r="O27" s="480">
        <f t="shared" si="5"/>
        <v>36.556080000000001</v>
      </c>
      <c r="P27" s="480">
        <f t="shared" si="6"/>
        <v>36.556080000000001</v>
      </c>
      <c r="Q27" s="280">
        <v>150</v>
      </c>
      <c r="R27" s="481">
        <f t="shared" si="0"/>
        <v>30.289620150000001</v>
      </c>
      <c r="S27" s="482">
        <f t="shared" si="7"/>
        <v>2019.3080100000002</v>
      </c>
    </row>
    <row r="28" spans="1:19">
      <c r="A28" s="279">
        <v>18</v>
      </c>
      <c r="B28" s="379" t="s">
        <v>904</v>
      </c>
      <c r="C28" s="479">
        <f>'enrolment vs availed_PY'!H28</f>
        <v>30749</v>
      </c>
      <c r="D28" s="280">
        <f>'enrolment vs availed_PY'!I28</f>
        <v>15067</v>
      </c>
      <c r="E28" s="280">
        <v>0</v>
      </c>
      <c r="F28" s="280">
        <v>0</v>
      </c>
      <c r="G28" s="479">
        <f>'enrolment vs availed_PY'!L28</f>
        <v>45816</v>
      </c>
      <c r="H28" s="312">
        <v>220</v>
      </c>
      <c r="I28" s="480">
        <f t="shared" si="1"/>
        <v>1007.952</v>
      </c>
      <c r="J28" s="480">
        <f t="shared" si="2"/>
        <v>1007.952</v>
      </c>
      <c r="K28" s="1004"/>
      <c r="L28" s="1005"/>
      <c r="M28" s="480">
        <f t="shared" si="3"/>
        <v>105.60588000000001</v>
      </c>
      <c r="N28" s="480">
        <f t="shared" si="4"/>
        <v>65.287800000000004</v>
      </c>
      <c r="O28" s="480">
        <f t="shared" si="5"/>
        <v>20.159040000000001</v>
      </c>
      <c r="P28" s="480">
        <f t="shared" si="6"/>
        <v>20.159040000000001</v>
      </c>
      <c r="Q28" s="280">
        <v>150</v>
      </c>
      <c r="R28" s="481">
        <f t="shared" si="0"/>
        <v>16.7033682</v>
      </c>
      <c r="S28" s="482">
        <f t="shared" si="7"/>
        <v>1113.5578800000001</v>
      </c>
    </row>
    <row r="29" spans="1:19">
      <c r="A29" s="279">
        <v>19</v>
      </c>
      <c r="B29" s="379" t="s">
        <v>905</v>
      </c>
      <c r="C29" s="479">
        <f>'enrolment vs availed_PY'!H29</f>
        <v>97793</v>
      </c>
      <c r="D29" s="280">
        <f>'enrolment vs availed_PY'!I29</f>
        <v>14879</v>
      </c>
      <c r="E29" s="280">
        <v>0</v>
      </c>
      <c r="F29" s="280">
        <v>0</v>
      </c>
      <c r="G29" s="479">
        <f>'enrolment vs availed_PY'!L29</f>
        <v>112672</v>
      </c>
      <c r="H29" s="312">
        <v>220</v>
      </c>
      <c r="I29" s="480">
        <f t="shared" si="1"/>
        <v>2478.7840000000001</v>
      </c>
      <c r="J29" s="480">
        <f t="shared" si="2"/>
        <v>2478.7840000000001</v>
      </c>
      <c r="K29" s="1004"/>
      <c r="L29" s="1005"/>
      <c r="M29" s="480">
        <f t="shared" si="3"/>
        <v>259.70895999999999</v>
      </c>
      <c r="N29" s="480">
        <f t="shared" si="4"/>
        <v>160.55760000000001</v>
      </c>
      <c r="O29" s="480">
        <f t="shared" si="5"/>
        <v>49.575679999999998</v>
      </c>
      <c r="P29" s="480">
        <f t="shared" si="6"/>
        <v>49.575679999999998</v>
      </c>
      <c r="Q29" s="280">
        <v>150</v>
      </c>
      <c r="R29" s="481">
        <f t="shared" si="0"/>
        <v>41.077394400000003</v>
      </c>
      <c r="S29" s="482">
        <f t="shared" si="7"/>
        <v>2738.49296</v>
      </c>
    </row>
    <row r="30" spans="1:19">
      <c r="A30" s="279">
        <v>20</v>
      </c>
      <c r="B30" s="379" t="s">
        <v>906</v>
      </c>
      <c r="C30" s="479">
        <f>'enrolment vs availed_PY'!H30</f>
        <v>41831</v>
      </c>
      <c r="D30" s="280">
        <f>'enrolment vs availed_PY'!I30</f>
        <v>9239</v>
      </c>
      <c r="E30" s="280">
        <v>0</v>
      </c>
      <c r="F30" s="280">
        <v>0</v>
      </c>
      <c r="G30" s="479">
        <f>'enrolment vs availed_PY'!L30</f>
        <v>51070</v>
      </c>
      <c r="H30" s="312">
        <v>220</v>
      </c>
      <c r="I30" s="480">
        <f t="shared" si="1"/>
        <v>1123.54</v>
      </c>
      <c r="J30" s="480">
        <f t="shared" si="2"/>
        <v>1123.54</v>
      </c>
      <c r="K30" s="1004"/>
      <c r="L30" s="1005"/>
      <c r="M30" s="480">
        <f t="shared" si="3"/>
        <v>117.71634999999999</v>
      </c>
      <c r="N30" s="480">
        <f t="shared" si="4"/>
        <v>72.774749999999997</v>
      </c>
      <c r="O30" s="480">
        <f t="shared" si="5"/>
        <v>22.470800000000001</v>
      </c>
      <c r="P30" s="480">
        <f t="shared" si="6"/>
        <v>22.470800000000001</v>
      </c>
      <c r="Q30" s="280">
        <v>150</v>
      </c>
      <c r="R30" s="481">
        <f t="shared" si="0"/>
        <v>18.61884525</v>
      </c>
      <c r="S30" s="482">
        <f t="shared" si="7"/>
        <v>1241.2563499999999</v>
      </c>
    </row>
    <row r="31" spans="1:19">
      <c r="A31" s="279">
        <v>21</v>
      </c>
      <c r="B31" s="379" t="s">
        <v>907</v>
      </c>
      <c r="C31" s="479">
        <f>'enrolment vs availed_PY'!H31</f>
        <v>48154</v>
      </c>
      <c r="D31" s="280">
        <f>'enrolment vs availed_PY'!I31</f>
        <v>37391</v>
      </c>
      <c r="E31" s="280">
        <v>0</v>
      </c>
      <c r="F31" s="280">
        <v>0</v>
      </c>
      <c r="G31" s="479">
        <f>'enrolment vs availed_PY'!L31</f>
        <v>85545</v>
      </c>
      <c r="H31" s="312">
        <v>220</v>
      </c>
      <c r="I31" s="480">
        <f t="shared" si="1"/>
        <v>1881.99</v>
      </c>
      <c r="J31" s="480">
        <f t="shared" si="2"/>
        <v>1881.99</v>
      </c>
      <c r="K31" s="1004"/>
      <c r="L31" s="1005"/>
      <c r="M31" s="480">
        <f t="shared" si="3"/>
        <v>197.18122500000001</v>
      </c>
      <c r="N31" s="480">
        <f t="shared" si="4"/>
        <v>121.901625</v>
      </c>
      <c r="O31" s="480">
        <f t="shared" si="5"/>
        <v>37.639800000000001</v>
      </c>
      <c r="P31" s="480">
        <f t="shared" si="6"/>
        <v>37.639800000000001</v>
      </c>
      <c r="Q31" s="280">
        <v>150</v>
      </c>
      <c r="R31" s="481">
        <f t="shared" si="0"/>
        <v>31.187568374999998</v>
      </c>
      <c r="S31" s="482">
        <f t="shared" si="7"/>
        <v>2079.171225</v>
      </c>
    </row>
    <row r="32" spans="1:19">
      <c r="A32" s="279">
        <v>22</v>
      </c>
      <c r="B32" s="379" t="s">
        <v>908</v>
      </c>
      <c r="C32" s="479">
        <f>'enrolment vs availed_PY'!H32</f>
        <v>24130</v>
      </c>
      <c r="D32" s="280">
        <f>'enrolment vs availed_PY'!I32</f>
        <v>25339</v>
      </c>
      <c r="E32" s="280">
        <v>0</v>
      </c>
      <c r="F32" s="280">
        <v>0</v>
      </c>
      <c r="G32" s="479">
        <f>'enrolment vs availed_PY'!L32</f>
        <v>49469</v>
      </c>
      <c r="H32" s="312">
        <v>220</v>
      </c>
      <c r="I32" s="480">
        <f t="shared" si="1"/>
        <v>1088.318</v>
      </c>
      <c r="J32" s="480">
        <f t="shared" si="2"/>
        <v>1088.318</v>
      </c>
      <c r="K32" s="1004"/>
      <c r="L32" s="1005"/>
      <c r="M32" s="480">
        <f t="shared" si="3"/>
        <v>114.02604499999998</v>
      </c>
      <c r="N32" s="480">
        <f t="shared" si="4"/>
        <v>70.493324999999999</v>
      </c>
      <c r="O32" s="480">
        <f t="shared" si="5"/>
        <v>21.766359999999999</v>
      </c>
      <c r="P32" s="480">
        <f t="shared" si="6"/>
        <v>21.766359999999999</v>
      </c>
      <c r="Q32" s="280">
        <v>150</v>
      </c>
      <c r="R32" s="481">
        <f t="shared" si="0"/>
        <v>18.035160675</v>
      </c>
      <c r="S32" s="482">
        <f t="shared" si="7"/>
        <v>1202.3440450000001</v>
      </c>
    </row>
    <row r="33" spans="1:19">
      <c r="A33" s="279">
        <v>23</v>
      </c>
      <c r="B33" s="379" t="s">
        <v>909</v>
      </c>
      <c r="C33" s="479">
        <f>'enrolment vs availed_PY'!H33</f>
        <v>63302</v>
      </c>
      <c r="D33" s="280">
        <f>'enrolment vs availed_PY'!I33</f>
        <v>30383</v>
      </c>
      <c r="E33" s="280">
        <v>0</v>
      </c>
      <c r="F33" s="280">
        <v>0</v>
      </c>
      <c r="G33" s="479">
        <f>'enrolment vs availed_PY'!L33</f>
        <v>93685</v>
      </c>
      <c r="H33" s="312">
        <v>220</v>
      </c>
      <c r="I33" s="480">
        <f t="shared" si="1"/>
        <v>2061.0700000000002</v>
      </c>
      <c r="J33" s="480">
        <f t="shared" si="2"/>
        <v>2061.0700000000002</v>
      </c>
      <c r="K33" s="1004"/>
      <c r="L33" s="1005"/>
      <c r="M33" s="480">
        <f t="shared" si="3"/>
        <v>215.94392500000004</v>
      </c>
      <c r="N33" s="480">
        <f t="shared" si="4"/>
        <v>133.501125</v>
      </c>
      <c r="O33" s="480">
        <f t="shared" si="5"/>
        <v>41.221400000000003</v>
      </c>
      <c r="P33" s="480">
        <f t="shared" si="6"/>
        <v>41.221400000000003</v>
      </c>
      <c r="Q33" s="280">
        <v>150</v>
      </c>
      <c r="R33" s="481">
        <f t="shared" si="0"/>
        <v>34.155208875</v>
      </c>
      <c r="S33" s="482">
        <f t="shared" si="7"/>
        <v>2277.0139250000002</v>
      </c>
    </row>
    <row r="34" spans="1:19">
      <c r="A34" s="279">
        <v>24</v>
      </c>
      <c r="B34" s="379" t="s">
        <v>910</v>
      </c>
      <c r="C34" s="479">
        <f>'enrolment vs availed_PY'!H34</f>
        <v>65705</v>
      </c>
      <c r="D34" s="280">
        <f>'enrolment vs availed_PY'!I34</f>
        <v>16490</v>
      </c>
      <c r="E34" s="280">
        <v>0</v>
      </c>
      <c r="F34" s="280">
        <v>0</v>
      </c>
      <c r="G34" s="479">
        <f>'enrolment vs availed_PY'!L34</f>
        <v>82195</v>
      </c>
      <c r="H34" s="312">
        <v>220</v>
      </c>
      <c r="I34" s="480">
        <f t="shared" si="1"/>
        <v>1808.29</v>
      </c>
      <c r="J34" s="480">
        <f t="shared" si="2"/>
        <v>1808.29</v>
      </c>
      <c r="K34" s="1004"/>
      <c r="L34" s="1005"/>
      <c r="M34" s="480">
        <f t="shared" si="3"/>
        <v>189.459475</v>
      </c>
      <c r="N34" s="480">
        <f t="shared" si="4"/>
        <v>117.127875</v>
      </c>
      <c r="O34" s="480">
        <f t="shared" si="5"/>
        <v>36.165799999999997</v>
      </c>
      <c r="P34" s="480">
        <f t="shared" si="6"/>
        <v>36.165799999999997</v>
      </c>
      <c r="Q34" s="280">
        <v>150</v>
      </c>
      <c r="R34" s="481">
        <f t="shared" si="0"/>
        <v>29.966242125000001</v>
      </c>
      <c r="S34" s="482">
        <f t="shared" si="7"/>
        <v>1997.7494750000001</v>
      </c>
    </row>
    <row r="35" spans="1:19">
      <c r="A35" s="279">
        <v>25</v>
      </c>
      <c r="B35" s="379" t="s">
        <v>911</v>
      </c>
      <c r="C35" s="479">
        <f>'enrolment vs availed_PY'!H35</f>
        <v>41087</v>
      </c>
      <c r="D35" s="280">
        <f>'enrolment vs availed_PY'!I35</f>
        <v>6601</v>
      </c>
      <c r="E35" s="280">
        <v>0</v>
      </c>
      <c r="F35" s="280">
        <v>0</v>
      </c>
      <c r="G35" s="479">
        <f>'enrolment vs availed_PY'!L35</f>
        <v>47688</v>
      </c>
      <c r="H35" s="312">
        <v>220</v>
      </c>
      <c r="I35" s="480">
        <f t="shared" si="1"/>
        <v>1049.136</v>
      </c>
      <c r="J35" s="480">
        <f t="shared" si="2"/>
        <v>1049.136</v>
      </c>
      <c r="K35" s="1004"/>
      <c r="L35" s="1005"/>
      <c r="M35" s="480">
        <f t="shared" si="3"/>
        <v>109.92084</v>
      </c>
      <c r="N35" s="480">
        <f t="shared" si="4"/>
        <v>67.955399999999997</v>
      </c>
      <c r="O35" s="480">
        <f t="shared" si="5"/>
        <v>20.98272</v>
      </c>
      <c r="P35" s="480">
        <f t="shared" si="6"/>
        <v>20.98272</v>
      </c>
      <c r="Q35" s="280">
        <v>150</v>
      </c>
      <c r="R35" s="481">
        <f t="shared" si="0"/>
        <v>17.3858526</v>
      </c>
      <c r="S35" s="482">
        <f t="shared" si="7"/>
        <v>1159.05684</v>
      </c>
    </row>
    <row r="36" spans="1:19">
      <c r="A36" s="279">
        <v>26</v>
      </c>
      <c r="B36" s="379" t="s">
        <v>912</v>
      </c>
      <c r="C36" s="479">
        <f>'enrolment vs availed_PY'!H36</f>
        <v>40645</v>
      </c>
      <c r="D36" s="280">
        <f>'enrolment vs availed_PY'!I36</f>
        <v>94818</v>
      </c>
      <c r="E36" s="280">
        <v>0</v>
      </c>
      <c r="F36" s="280">
        <v>0</v>
      </c>
      <c r="G36" s="479">
        <f>'enrolment vs availed_PY'!L36</f>
        <v>135463</v>
      </c>
      <c r="H36" s="312">
        <v>220</v>
      </c>
      <c r="I36" s="480">
        <f t="shared" si="1"/>
        <v>2980.1860000000001</v>
      </c>
      <c r="J36" s="480">
        <f t="shared" si="2"/>
        <v>2980.1860000000001</v>
      </c>
      <c r="K36" s="1004"/>
      <c r="L36" s="1005"/>
      <c r="M36" s="480">
        <f t="shared" si="3"/>
        <v>312.24221499999999</v>
      </c>
      <c r="N36" s="480">
        <f t="shared" si="4"/>
        <v>193.034775</v>
      </c>
      <c r="O36" s="480">
        <f t="shared" si="5"/>
        <v>59.603720000000003</v>
      </c>
      <c r="P36" s="480">
        <f t="shared" si="6"/>
        <v>59.603720000000003</v>
      </c>
      <c r="Q36" s="280">
        <v>150</v>
      </c>
      <c r="R36" s="481">
        <f t="shared" si="0"/>
        <v>49.386423224999994</v>
      </c>
      <c r="S36" s="482">
        <f t="shared" si="7"/>
        <v>3292.4282149999999</v>
      </c>
    </row>
    <row r="37" spans="1:19">
      <c r="A37" s="279">
        <v>27</v>
      </c>
      <c r="B37" s="379" t="s">
        <v>913</v>
      </c>
      <c r="C37" s="479">
        <f>'enrolment vs availed_PY'!H37</f>
        <v>62193</v>
      </c>
      <c r="D37" s="280">
        <f>'enrolment vs availed_PY'!I37</f>
        <v>5412</v>
      </c>
      <c r="E37" s="280">
        <v>0</v>
      </c>
      <c r="F37" s="280">
        <v>0</v>
      </c>
      <c r="G37" s="479">
        <f>'enrolment vs availed_PY'!L37</f>
        <v>67605</v>
      </c>
      <c r="H37" s="312">
        <v>220</v>
      </c>
      <c r="I37" s="480">
        <f t="shared" si="1"/>
        <v>1487.31</v>
      </c>
      <c r="J37" s="480">
        <f t="shared" si="2"/>
        <v>1487.31</v>
      </c>
      <c r="K37" s="1004"/>
      <c r="L37" s="1005"/>
      <c r="M37" s="480">
        <f t="shared" si="3"/>
        <v>155.82952499999999</v>
      </c>
      <c r="N37" s="480">
        <f t="shared" si="4"/>
        <v>96.337125</v>
      </c>
      <c r="O37" s="480">
        <f t="shared" si="5"/>
        <v>29.746200000000002</v>
      </c>
      <c r="P37" s="480">
        <f t="shared" si="6"/>
        <v>29.746200000000002</v>
      </c>
      <c r="Q37" s="280">
        <v>150</v>
      </c>
      <c r="R37" s="481">
        <f t="shared" si="0"/>
        <v>24.647092875000002</v>
      </c>
      <c r="S37" s="482">
        <f t="shared" si="7"/>
        <v>1643.139525</v>
      </c>
    </row>
    <row r="38" spans="1:19">
      <c r="A38" s="279">
        <v>28</v>
      </c>
      <c r="B38" s="379" t="s">
        <v>914</v>
      </c>
      <c r="C38" s="479">
        <f>'enrolment vs availed_PY'!H38</f>
        <v>95837</v>
      </c>
      <c r="D38" s="280">
        <f>'enrolment vs availed_PY'!I38</f>
        <v>13811</v>
      </c>
      <c r="E38" s="280">
        <v>0</v>
      </c>
      <c r="F38" s="280">
        <v>0</v>
      </c>
      <c r="G38" s="479">
        <f>'enrolment vs availed_PY'!L38</f>
        <v>109648</v>
      </c>
      <c r="H38" s="312">
        <v>220</v>
      </c>
      <c r="I38" s="480">
        <f t="shared" si="1"/>
        <v>2412.2559999999999</v>
      </c>
      <c r="J38" s="480">
        <f t="shared" si="2"/>
        <v>2412.2559999999999</v>
      </c>
      <c r="K38" s="1004"/>
      <c r="L38" s="1005"/>
      <c r="M38" s="480">
        <f t="shared" si="3"/>
        <v>252.73863999999998</v>
      </c>
      <c r="N38" s="480">
        <f t="shared" si="4"/>
        <v>156.2484</v>
      </c>
      <c r="O38" s="480">
        <f t="shared" si="5"/>
        <v>48.24512</v>
      </c>
      <c r="P38" s="480">
        <f t="shared" si="6"/>
        <v>48.24512</v>
      </c>
      <c r="Q38" s="280">
        <v>150</v>
      </c>
      <c r="R38" s="481">
        <f t="shared" si="0"/>
        <v>39.9749196</v>
      </c>
      <c r="S38" s="482">
        <f t="shared" si="7"/>
        <v>2664.9946399999999</v>
      </c>
    </row>
    <row r="39" spans="1:19">
      <c r="A39" s="279">
        <v>29</v>
      </c>
      <c r="B39" s="379" t="s">
        <v>915</v>
      </c>
      <c r="C39" s="479">
        <f>'enrolment vs availed_PY'!H39</f>
        <v>23334</v>
      </c>
      <c r="D39" s="280">
        <f>'enrolment vs availed_PY'!I39</f>
        <v>49687</v>
      </c>
      <c r="E39" s="280">
        <v>0</v>
      </c>
      <c r="F39" s="280">
        <v>0</v>
      </c>
      <c r="G39" s="479">
        <f>'enrolment vs availed_PY'!L39</f>
        <v>73021</v>
      </c>
      <c r="H39" s="312">
        <v>220</v>
      </c>
      <c r="I39" s="480">
        <f t="shared" si="1"/>
        <v>1606.462</v>
      </c>
      <c r="J39" s="480">
        <f t="shared" si="2"/>
        <v>1606.462</v>
      </c>
      <c r="K39" s="1004"/>
      <c r="L39" s="1005"/>
      <c r="M39" s="480">
        <f t="shared" si="3"/>
        <v>168.31340500000002</v>
      </c>
      <c r="N39" s="480">
        <f t="shared" si="4"/>
        <v>104.054925</v>
      </c>
      <c r="O39" s="480">
        <f t="shared" si="5"/>
        <v>32.129240000000003</v>
      </c>
      <c r="P39" s="480">
        <f t="shared" si="6"/>
        <v>32.129240000000003</v>
      </c>
      <c r="Q39" s="280">
        <v>150</v>
      </c>
      <c r="R39" s="481">
        <f t="shared" si="0"/>
        <v>26.621631075</v>
      </c>
      <c r="S39" s="482">
        <f t="shared" si="7"/>
        <v>1774.7754050000001</v>
      </c>
    </row>
    <row r="40" spans="1:19">
      <c r="A40" s="279">
        <v>30</v>
      </c>
      <c r="B40" s="379" t="s">
        <v>916</v>
      </c>
      <c r="C40" s="479">
        <f>'enrolment vs availed_PY'!H40</f>
        <v>111650</v>
      </c>
      <c r="D40" s="280">
        <f>'enrolment vs availed_PY'!I40</f>
        <v>26735</v>
      </c>
      <c r="E40" s="280">
        <v>0</v>
      </c>
      <c r="F40" s="280">
        <v>0</v>
      </c>
      <c r="G40" s="479">
        <f>'enrolment vs availed_PY'!L40</f>
        <v>138385</v>
      </c>
      <c r="H40" s="312">
        <v>220</v>
      </c>
      <c r="I40" s="480">
        <f t="shared" si="1"/>
        <v>3044.47</v>
      </c>
      <c r="J40" s="480">
        <f t="shared" si="2"/>
        <v>3044.47</v>
      </c>
      <c r="K40" s="1004"/>
      <c r="L40" s="1005"/>
      <c r="M40" s="480">
        <f t="shared" si="3"/>
        <v>318.97742500000004</v>
      </c>
      <c r="N40" s="480">
        <f t="shared" si="4"/>
        <v>197.19862499999999</v>
      </c>
      <c r="O40" s="480">
        <f t="shared" si="5"/>
        <v>60.889400000000002</v>
      </c>
      <c r="P40" s="480">
        <f t="shared" si="6"/>
        <v>60.889400000000002</v>
      </c>
      <c r="Q40" s="280">
        <v>150</v>
      </c>
      <c r="R40" s="481">
        <f t="shared" si="0"/>
        <v>50.451711375000002</v>
      </c>
      <c r="S40" s="482">
        <f t="shared" si="7"/>
        <v>3363.4474249999998</v>
      </c>
    </row>
    <row r="41" spans="1:19">
      <c r="A41" s="279">
        <v>31</v>
      </c>
      <c r="B41" s="379" t="s">
        <v>917</v>
      </c>
      <c r="C41" s="479">
        <f>'enrolment vs availed_PY'!H41</f>
        <v>119395</v>
      </c>
      <c r="D41" s="280">
        <f>'enrolment vs availed_PY'!I41</f>
        <v>28770</v>
      </c>
      <c r="E41" s="280">
        <v>0</v>
      </c>
      <c r="F41" s="280">
        <v>0</v>
      </c>
      <c r="G41" s="479">
        <f>'enrolment vs availed_PY'!L41</f>
        <v>148165</v>
      </c>
      <c r="H41" s="312">
        <v>220</v>
      </c>
      <c r="I41" s="480">
        <f t="shared" si="1"/>
        <v>3259.63</v>
      </c>
      <c r="J41" s="480">
        <f t="shared" si="2"/>
        <v>3259.63</v>
      </c>
      <c r="K41" s="1004"/>
      <c r="L41" s="1005"/>
      <c r="M41" s="480">
        <f t="shared" si="3"/>
        <v>341.52032499999996</v>
      </c>
      <c r="N41" s="480">
        <f t="shared" si="4"/>
        <v>211.13512499999999</v>
      </c>
      <c r="O41" s="480">
        <f t="shared" si="5"/>
        <v>65.192599999999999</v>
      </c>
      <c r="P41" s="480">
        <f t="shared" si="6"/>
        <v>65.192599999999999</v>
      </c>
      <c r="Q41" s="280">
        <v>150</v>
      </c>
      <c r="R41" s="481">
        <f t="shared" si="0"/>
        <v>54.017254874999999</v>
      </c>
      <c r="S41" s="482">
        <f t="shared" si="7"/>
        <v>3601.1503250000001</v>
      </c>
    </row>
    <row r="42" spans="1:19">
      <c r="A42" s="279">
        <v>32</v>
      </c>
      <c r="B42" s="379" t="s">
        <v>918</v>
      </c>
      <c r="C42" s="479">
        <f>'enrolment vs availed_PY'!H42</f>
        <v>40191</v>
      </c>
      <c r="D42" s="280">
        <f>'enrolment vs availed_PY'!I42</f>
        <v>44256</v>
      </c>
      <c r="E42" s="280">
        <v>0</v>
      </c>
      <c r="F42" s="280">
        <v>0</v>
      </c>
      <c r="G42" s="479">
        <f>'enrolment vs availed_PY'!L42</f>
        <v>84447</v>
      </c>
      <c r="H42" s="312">
        <v>220</v>
      </c>
      <c r="I42" s="480">
        <f t="shared" si="1"/>
        <v>1857.8340000000001</v>
      </c>
      <c r="J42" s="480">
        <f t="shared" si="2"/>
        <v>1857.8340000000001</v>
      </c>
      <c r="K42" s="1004"/>
      <c r="L42" s="1005"/>
      <c r="M42" s="480">
        <f t="shared" si="3"/>
        <v>194.65033499999998</v>
      </c>
      <c r="N42" s="480">
        <f t="shared" si="4"/>
        <v>120.336975</v>
      </c>
      <c r="O42" s="480">
        <f t="shared" si="5"/>
        <v>37.156680000000001</v>
      </c>
      <c r="P42" s="480">
        <f t="shared" si="6"/>
        <v>37.156680000000001</v>
      </c>
      <c r="Q42" s="280">
        <v>150</v>
      </c>
      <c r="R42" s="481">
        <f t="shared" si="0"/>
        <v>30.787265025</v>
      </c>
      <c r="S42" s="482">
        <f t="shared" si="7"/>
        <v>2052.4843350000001</v>
      </c>
    </row>
    <row r="43" spans="1:19">
      <c r="A43" s="339"/>
      <c r="B43" s="380" t="s">
        <v>86</v>
      </c>
      <c r="C43" s="479">
        <f>'enrolment vs availed_PY'!H43</f>
        <v>1726318</v>
      </c>
      <c r="D43" s="280">
        <f>'enrolment vs availed_PY'!I43</f>
        <v>644998</v>
      </c>
      <c r="E43" s="280">
        <v>0</v>
      </c>
      <c r="F43" s="280">
        <v>0</v>
      </c>
      <c r="G43" s="479">
        <f>'enrolment vs availed_PY'!L43</f>
        <v>2371316</v>
      </c>
      <c r="H43" s="312">
        <v>220</v>
      </c>
      <c r="I43" s="480">
        <f t="shared" si="1"/>
        <v>52168.951999999997</v>
      </c>
      <c r="J43" s="480">
        <f t="shared" si="2"/>
        <v>52168.951999999997</v>
      </c>
      <c r="K43" s="1006"/>
      <c r="L43" s="1007"/>
      <c r="M43" s="480">
        <f t="shared" si="3"/>
        <v>5465.8833800000002</v>
      </c>
      <c r="N43" s="480">
        <f>G43*95*15/1000000</f>
        <v>3379.1253000000002</v>
      </c>
      <c r="O43" s="480">
        <f t="shared" si="5"/>
        <v>1043.37904</v>
      </c>
      <c r="P43" s="480">
        <f t="shared" si="6"/>
        <v>1043.37904</v>
      </c>
      <c r="Q43" s="280">
        <v>150</v>
      </c>
      <c r="R43" s="481">
        <f t="shared" si="0"/>
        <v>864.52253069999995</v>
      </c>
      <c r="S43" s="482">
        <f t="shared" si="7"/>
        <v>57634.835379999997</v>
      </c>
    </row>
    <row r="44" spans="1:19">
      <c r="A44" s="282"/>
      <c r="B44" s="282"/>
      <c r="C44" s="282"/>
      <c r="D44" s="282"/>
      <c r="E44" s="282"/>
      <c r="F44" s="282"/>
      <c r="G44" s="282"/>
      <c r="H44" s="282"/>
      <c r="I44" s="275"/>
      <c r="J44" s="275"/>
      <c r="K44" s="275"/>
      <c r="L44" s="275"/>
      <c r="M44" s="275"/>
      <c r="N44" s="275"/>
      <c r="O44" s="275"/>
      <c r="P44" s="275"/>
      <c r="Q44" s="275"/>
      <c r="R44" s="275"/>
    </row>
    <row r="45" spans="1:19">
      <c r="A45" s="283" t="s">
        <v>8</v>
      </c>
      <c r="B45" s="284"/>
      <c r="C45" s="284"/>
      <c r="D45" s="282"/>
      <c r="E45" s="282"/>
      <c r="F45" s="282"/>
      <c r="G45" s="282"/>
      <c r="H45" s="282"/>
      <c r="I45" s="275"/>
      <c r="J45" s="275"/>
      <c r="K45" s="275"/>
      <c r="L45" s="275"/>
      <c r="M45" s="275"/>
      <c r="N45" s="275"/>
      <c r="O45" s="275"/>
      <c r="P45" s="275"/>
      <c r="Q45" s="275"/>
      <c r="R45" s="275"/>
    </row>
    <row r="46" spans="1:19">
      <c r="A46" s="285" t="s">
        <v>9</v>
      </c>
      <c r="B46" s="285"/>
      <c r="C46" s="285"/>
      <c r="H46" s="138"/>
      <c r="I46" s="138"/>
      <c r="J46" s="138"/>
      <c r="K46" s="138"/>
      <c r="L46" s="272"/>
      <c r="M46" s="138"/>
      <c r="N46" s="138"/>
      <c r="O46" s="138"/>
      <c r="P46" s="275"/>
      <c r="Q46" s="275"/>
      <c r="R46" s="275"/>
    </row>
    <row r="47" spans="1:19">
      <c r="A47" s="285" t="s">
        <v>10</v>
      </c>
      <c r="B47" s="285"/>
      <c r="C47" s="285"/>
      <c r="H47" s="14"/>
      <c r="I47" s="14"/>
      <c r="J47" s="14"/>
      <c r="K47" s="623" t="s">
        <v>1079</v>
      </c>
      <c r="L47" s="623"/>
      <c r="M47" s="623"/>
      <c r="N47" s="623"/>
      <c r="O47" s="623"/>
      <c r="P47" s="275"/>
      <c r="Q47" s="275"/>
      <c r="R47" s="275"/>
    </row>
    <row r="48" spans="1:19" ht="15" customHeight="1">
      <c r="A48" s="285"/>
      <c r="B48" s="285"/>
      <c r="C48" s="285"/>
      <c r="H48" s="578"/>
      <c r="I48" s="578"/>
      <c r="J48" s="578"/>
      <c r="K48" s="675" t="s">
        <v>1058</v>
      </c>
      <c r="L48" s="675"/>
      <c r="M48" s="675"/>
      <c r="N48" s="675"/>
      <c r="O48" s="675"/>
      <c r="P48" s="517"/>
      <c r="Q48" s="275"/>
      <c r="R48" s="275"/>
    </row>
    <row r="49" spans="1:18">
      <c r="A49" s="285"/>
      <c r="B49" s="285"/>
      <c r="C49" s="285"/>
      <c r="H49" s="435"/>
      <c r="I49" s="435"/>
      <c r="J49" s="435"/>
      <c r="K49" s="435"/>
      <c r="L49" s="435"/>
      <c r="M49" s="435"/>
      <c r="N49" s="578"/>
      <c r="O49" s="578"/>
      <c r="P49" s="275"/>
      <c r="Q49" s="275"/>
      <c r="R49" s="275"/>
    </row>
    <row r="50" spans="1:18" ht="16.5" customHeight="1">
      <c r="A50" s="285" t="s">
        <v>12</v>
      </c>
      <c r="H50" s="624" t="s">
        <v>1081</v>
      </c>
      <c r="I50" s="624"/>
      <c r="J50" s="435"/>
      <c r="K50" s="435"/>
      <c r="L50" s="435"/>
      <c r="M50" s="435"/>
      <c r="N50" s="435"/>
      <c r="O50" s="435"/>
      <c r="P50" s="285"/>
      <c r="Q50" s="581"/>
      <c r="R50" s="285"/>
    </row>
    <row r="51" spans="1:18" ht="12.75" customHeight="1">
      <c r="H51" s="14"/>
      <c r="I51" s="14"/>
      <c r="J51" s="34"/>
      <c r="K51" s="623" t="s">
        <v>1080</v>
      </c>
      <c r="L51" s="623"/>
      <c r="M51" s="623"/>
      <c r="N51" s="623"/>
      <c r="O51" s="623"/>
      <c r="P51" s="597"/>
      <c r="Q51" s="597"/>
      <c r="R51" s="597"/>
    </row>
    <row r="52" spans="1:18" ht="12.75" customHeight="1">
      <c r="I52" s="597"/>
      <c r="J52" s="597"/>
      <c r="K52" s="597"/>
      <c r="L52" s="597"/>
      <c r="M52" s="597"/>
      <c r="N52" s="597"/>
      <c r="O52" s="597"/>
      <c r="P52" s="597"/>
      <c r="Q52" s="597"/>
      <c r="R52" s="597"/>
    </row>
    <row r="53" spans="1:18">
      <c r="A53" s="285"/>
      <c r="B53" s="285"/>
      <c r="I53" s="275"/>
      <c r="J53" s="285"/>
      <c r="K53" s="285"/>
      <c r="L53" s="285"/>
      <c r="M53" s="285"/>
      <c r="N53" s="285"/>
      <c r="O53" s="285"/>
      <c r="P53" s="285"/>
      <c r="Q53" s="285"/>
      <c r="R53" s="285"/>
    </row>
    <row r="54" spans="1:18">
      <c r="I54" s="275"/>
      <c r="J54" s="275"/>
      <c r="K54" s="275"/>
      <c r="L54" s="275"/>
      <c r="M54" s="275"/>
      <c r="N54" s="275"/>
      <c r="O54" s="275"/>
      <c r="P54" s="275"/>
      <c r="Q54" s="275"/>
      <c r="R54" s="275"/>
    </row>
    <row r="55" spans="1:18">
      <c r="A55" s="993"/>
      <c r="B55" s="993"/>
      <c r="C55" s="993"/>
      <c r="D55" s="993"/>
      <c r="E55" s="993"/>
      <c r="F55" s="993"/>
      <c r="G55" s="993"/>
      <c r="H55" s="993"/>
      <c r="I55" s="993"/>
      <c r="J55" s="993"/>
      <c r="K55" s="993"/>
      <c r="L55" s="993"/>
      <c r="M55" s="993"/>
      <c r="N55" s="993"/>
      <c r="O55" s="993"/>
      <c r="P55" s="993"/>
      <c r="Q55" s="993"/>
      <c r="R55" s="993"/>
    </row>
    <row r="56" spans="1:18">
      <c r="I56" s="275"/>
      <c r="J56" s="275"/>
      <c r="K56" s="275"/>
      <c r="L56" s="275"/>
      <c r="M56" s="275"/>
      <c r="N56" s="275"/>
      <c r="O56" s="275"/>
      <c r="P56" s="275"/>
      <c r="Q56" s="275"/>
      <c r="R56" s="275"/>
    </row>
    <row r="57" spans="1:18">
      <c r="I57" s="275"/>
      <c r="J57" s="275"/>
      <c r="K57" s="275"/>
      <c r="L57" s="275"/>
      <c r="M57" s="275"/>
      <c r="N57" s="275"/>
      <c r="O57" s="275"/>
      <c r="P57" s="275"/>
      <c r="Q57" s="275"/>
      <c r="R57" s="275"/>
    </row>
    <row r="58" spans="1:18">
      <c r="I58" s="275"/>
      <c r="J58" s="275"/>
      <c r="K58" s="275"/>
      <c r="L58" s="275"/>
      <c r="M58" s="275"/>
      <c r="N58" s="275"/>
      <c r="O58" s="275"/>
      <c r="P58" s="275"/>
      <c r="Q58" s="275"/>
      <c r="R58" s="275"/>
    </row>
    <row r="59" spans="1:18">
      <c r="I59" s="275"/>
      <c r="J59" s="275"/>
      <c r="K59" s="275"/>
      <c r="L59" s="275"/>
      <c r="M59" s="275"/>
      <c r="N59" s="275"/>
      <c r="O59" s="275"/>
      <c r="P59" s="275"/>
      <c r="Q59" s="275"/>
      <c r="R59" s="275"/>
    </row>
    <row r="60" spans="1:18">
      <c r="I60" s="275"/>
      <c r="J60" s="275"/>
      <c r="K60" s="275"/>
      <c r="L60" s="275"/>
      <c r="M60" s="275"/>
      <c r="N60" s="275"/>
      <c r="O60" s="275"/>
      <c r="P60" s="275"/>
      <c r="Q60" s="275"/>
      <c r="R60" s="275"/>
    </row>
    <row r="61" spans="1:18">
      <c r="I61" s="275"/>
      <c r="J61" s="275"/>
      <c r="K61" s="275"/>
      <c r="L61" s="275"/>
      <c r="M61" s="275"/>
      <c r="N61" s="275"/>
      <c r="O61" s="275"/>
      <c r="P61" s="275"/>
      <c r="Q61" s="275"/>
      <c r="R61" s="275"/>
    </row>
    <row r="62" spans="1:18">
      <c r="I62" s="275"/>
      <c r="J62" s="275"/>
      <c r="K62" s="275"/>
      <c r="L62" s="275"/>
      <c r="M62" s="275"/>
      <c r="N62" s="275"/>
      <c r="O62" s="275"/>
      <c r="P62" s="275"/>
      <c r="Q62" s="275"/>
      <c r="R62" s="275"/>
    </row>
    <row r="63" spans="1:18">
      <c r="I63" s="275"/>
      <c r="J63" s="275"/>
      <c r="K63" s="275"/>
      <c r="L63" s="275"/>
      <c r="M63" s="275"/>
      <c r="N63" s="275"/>
      <c r="O63" s="275"/>
      <c r="P63" s="275"/>
      <c r="Q63" s="275"/>
      <c r="R63" s="275"/>
    </row>
    <row r="64" spans="1:18">
      <c r="I64" s="275"/>
      <c r="J64" s="275"/>
      <c r="K64" s="275"/>
      <c r="L64" s="275"/>
      <c r="M64" s="275"/>
      <c r="N64" s="275"/>
      <c r="O64" s="275"/>
      <c r="P64" s="275"/>
      <c r="Q64" s="275"/>
      <c r="R64" s="275"/>
    </row>
    <row r="65" spans="9:18">
      <c r="I65" s="275"/>
      <c r="J65" s="275"/>
      <c r="K65" s="275"/>
      <c r="L65" s="275"/>
      <c r="M65" s="275"/>
      <c r="N65" s="275"/>
      <c r="O65" s="275"/>
      <c r="P65" s="275"/>
      <c r="Q65" s="275"/>
      <c r="R65" s="275"/>
    </row>
    <row r="66" spans="9:18">
      <c r="I66" s="275"/>
      <c r="J66" s="275"/>
      <c r="K66" s="275"/>
      <c r="L66" s="275"/>
      <c r="M66" s="275"/>
      <c r="N66" s="275"/>
      <c r="O66" s="275"/>
      <c r="P66" s="275"/>
      <c r="Q66" s="275"/>
      <c r="R66" s="275"/>
    </row>
    <row r="67" spans="9:18">
      <c r="I67" s="275"/>
      <c r="J67" s="275"/>
      <c r="K67" s="275"/>
      <c r="L67" s="275"/>
      <c r="M67" s="275"/>
      <c r="N67" s="275"/>
      <c r="O67" s="275"/>
      <c r="P67" s="275"/>
      <c r="Q67" s="275"/>
      <c r="R67" s="275"/>
    </row>
    <row r="68" spans="9:18">
      <c r="I68" s="275"/>
      <c r="J68" s="275"/>
      <c r="K68" s="275"/>
      <c r="L68" s="275"/>
      <c r="M68" s="275"/>
      <c r="N68" s="275"/>
      <c r="O68" s="275"/>
      <c r="P68" s="275"/>
      <c r="Q68" s="275"/>
      <c r="R68" s="275"/>
    </row>
    <row r="69" spans="9:18">
      <c r="I69" s="275"/>
      <c r="J69" s="275"/>
      <c r="K69" s="275"/>
      <c r="L69" s="275"/>
      <c r="M69" s="275"/>
      <c r="N69" s="275"/>
      <c r="O69" s="275"/>
      <c r="P69" s="275"/>
      <c r="Q69" s="275"/>
      <c r="R69" s="275"/>
    </row>
    <row r="70" spans="9:18">
      <c r="I70" s="275"/>
      <c r="J70" s="275"/>
      <c r="K70" s="275"/>
      <c r="L70" s="275"/>
      <c r="M70" s="275"/>
      <c r="N70" s="275"/>
      <c r="O70" s="275"/>
      <c r="P70" s="275"/>
      <c r="Q70" s="275"/>
      <c r="R70" s="275"/>
    </row>
    <row r="71" spans="9:18">
      <c r="I71" s="275"/>
      <c r="J71" s="275"/>
      <c r="K71" s="275"/>
      <c r="L71" s="275"/>
      <c r="M71" s="275"/>
      <c r="N71" s="275"/>
      <c r="O71" s="275"/>
      <c r="P71" s="275"/>
      <c r="Q71" s="275"/>
      <c r="R71" s="275"/>
    </row>
    <row r="72" spans="9:18">
      <c r="I72" s="275"/>
      <c r="J72" s="275"/>
      <c r="K72" s="275"/>
      <c r="L72" s="275"/>
      <c r="M72" s="275"/>
      <c r="N72" s="275"/>
      <c r="O72" s="275"/>
      <c r="P72" s="275"/>
      <c r="Q72" s="275"/>
      <c r="R72" s="275"/>
    </row>
    <row r="73" spans="9:18">
      <c r="I73" s="275"/>
      <c r="J73" s="275"/>
      <c r="K73" s="275"/>
      <c r="L73" s="275"/>
      <c r="M73" s="275"/>
      <c r="N73" s="275"/>
      <c r="O73" s="275"/>
      <c r="P73" s="275"/>
      <c r="Q73" s="275"/>
      <c r="R73" s="275"/>
    </row>
    <row r="74" spans="9:18">
      <c r="I74" s="275"/>
      <c r="J74" s="275"/>
      <c r="K74" s="275"/>
      <c r="L74" s="275"/>
      <c r="M74" s="275"/>
      <c r="N74" s="275"/>
      <c r="O74" s="275"/>
      <c r="P74" s="275"/>
      <c r="Q74" s="275"/>
      <c r="R74" s="275"/>
    </row>
    <row r="75" spans="9:18">
      <c r="I75" s="275"/>
      <c r="J75" s="275"/>
      <c r="K75" s="275"/>
      <c r="L75" s="275"/>
      <c r="M75" s="275"/>
      <c r="N75" s="275"/>
      <c r="O75" s="275"/>
      <c r="P75" s="275"/>
      <c r="Q75" s="275"/>
      <c r="R75" s="275"/>
    </row>
    <row r="76" spans="9:18">
      <c r="I76" s="275"/>
      <c r="J76" s="275"/>
      <c r="K76" s="275"/>
      <c r="L76" s="275"/>
      <c r="M76" s="275"/>
      <c r="N76" s="275"/>
      <c r="O76" s="275"/>
      <c r="P76" s="275"/>
      <c r="Q76" s="275"/>
      <c r="R76" s="275"/>
    </row>
    <row r="77" spans="9:18">
      <c r="I77" s="275"/>
      <c r="J77" s="275"/>
      <c r="K77" s="275"/>
      <c r="L77" s="275"/>
      <c r="M77" s="275"/>
      <c r="N77" s="275"/>
      <c r="O77" s="275"/>
      <c r="P77" s="275"/>
      <c r="Q77" s="275"/>
      <c r="R77" s="275"/>
    </row>
    <row r="78" spans="9:18">
      <c r="I78" s="275"/>
      <c r="J78" s="275"/>
      <c r="K78" s="275"/>
      <c r="L78" s="275"/>
      <c r="M78" s="275"/>
      <c r="N78" s="275"/>
      <c r="O78" s="275"/>
      <c r="P78" s="275"/>
      <c r="Q78" s="275"/>
      <c r="R78" s="275"/>
    </row>
    <row r="79" spans="9:18">
      <c r="I79" s="275"/>
      <c r="J79" s="275"/>
      <c r="K79" s="275"/>
      <c r="L79" s="275"/>
      <c r="M79" s="275"/>
      <c r="N79" s="275"/>
      <c r="O79" s="275"/>
      <c r="P79" s="275"/>
      <c r="Q79" s="275"/>
      <c r="R79" s="275"/>
    </row>
    <row r="80" spans="9:18">
      <c r="I80" s="275"/>
      <c r="J80" s="275"/>
      <c r="K80" s="275"/>
      <c r="L80" s="275"/>
      <c r="M80" s="275"/>
      <c r="N80" s="275"/>
      <c r="O80" s="275"/>
      <c r="P80" s="275"/>
      <c r="Q80" s="275"/>
      <c r="R80" s="275"/>
    </row>
    <row r="81" spans="9:18">
      <c r="I81" s="275"/>
      <c r="J81" s="275"/>
      <c r="K81" s="275"/>
      <c r="L81" s="275"/>
      <c r="M81" s="275"/>
      <c r="N81" s="275"/>
      <c r="O81" s="275"/>
      <c r="P81" s="275"/>
      <c r="Q81" s="275"/>
      <c r="R81" s="275"/>
    </row>
    <row r="82" spans="9:18">
      <c r="I82" s="275"/>
      <c r="J82" s="275"/>
      <c r="K82" s="275"/>
      <c r="L82" s="275"/>
      <c r="M82" s="275"/>
      <c r="N82" s="275"/>
      <c r="O82" s="275"/>
      <c r="P82" s="275"/>
      <c r="Q82" s="275"/>
      <c r="R82" s="275"/>
    </row>
    <row r="83" spans="9:18">
      <c r="I83" s="275"/>
      <c r="J83" s="275"/>
      <c r="K83" s="275"/>
      <c r="L83" s="275"/>
      <c r="M83" s="275"/>
      <c r="N83" s="275"/>
      <c r="O83" s="275"/>
      <c r="P83" s="275"/>
      <c r="Q83" s="275"/>
      <c r="R83" s="275"/>
    </row>
    <row r="84" spans="9:18">
      <c r="I84" s="275"/>
      <c r="J84" s="275"/>
      <c r="K84" s="275"/>
      <c r="L84" s="275"/>
      <c r="M84" s="275"/>
      <c r="N84" s="275"/>
      <c r="O84" s="275"/>
      <c r="P84" s="275"/>
      <c r="Q84" s="275"/>
      <c r="R84" s="275"/>
    </row>
    <row r="85" spans="9:18">
      <c r="I85" s="275"/>
      <c r="J85" s="275"/>
      <c r="K85" s="275"/>
      <c r="L85" s="275"/>
      <c r="M85" s="275"/>
      <c r="N85" s="275"/>
      <c r="O85" s="275"/>
      <c r="P85" s="275"/>
      <c r="Q85" s="275"/>
      <c r="R85" s="275"/>
    </row>
    <row r="86" spans="9:18">
      <c r="I86" s="275"/>
      <c r="J86" s="275"/>
      <c r="K86" s="275"/>
      <c r="L86" s="275"/>
      <c r="M86" s="275"/>
      <c r="N86" s="275"/>
      <c r="O86" s="275"/>
      <c r="P86" s="275"/>
      <c r="Q86" s="275"/>
      <c r="R86" s="275"/>
    </row>
    <row r="87" spans="9:18">
      <c r="I87" s="275"/>
      <c r="J87" s="275"/>
      <c r="K87" s="275"/>
      <c r="L87" s="275"/>
      <c r="M87" s="275"/>
      <c r="N87" s="275"/>
      <c r="O87" s="275"/>
      <c r="P87" s="275"/>
      <c r="Q87" s="275"/>
      <c r="R87" s="275"/>
    </row>
    <row r="88" spans="9:18">
      <c r="I88" s="275"/>
      <c r="J88" s="275"/>
      <c r="K88" s="275"/>
      <c r="L88" s="275"/>
      <c r="M88" s="275"/>
      <c r="N88" s="275"/>
      <c r="O88" s="275"/>
      <c r="P88" s="275"/>
      <c r="Q88" s="275"/>
      <c r="R88" s="275"/>
    </row>
    <row r="89" spans="9:18">
      <c r="I89" s="275"/>
      <c r="J89" s="275"/>
      <c r="K89" s="275"/>
      <c r="L89" s="275"/>
      <c r="M89" s="275"/>
      <c r="N89" s="275"/>
      <c r="O89" s="275"/>
      <c r="P89" s="275"/>
      <c r="Q89" s="275"/>
      <c r="R89" s="275"/>
    </row>
    <row r="90" spans="9:18">
      <c r="I90" s="275"/>
      <c r="J90" s="275"/>
      <c r="K90" s="275"/>
      <c r="L90" s="275"/>
      <c r="M90" s="275"/>
      <c r="N90" s="275"/>
      <c r="O90" s="275"/>
      <c r="P90" s="275"/>
      <c r="Q90" s="275"/>
      <c r="R90" s="275"/>
    </row>
    <row r="91" spans="9:18">
      <c r="I91" s="275"/>
      <c r="J91" s="275"/>
      <c r="K91" s="275"/>
      <c r="L91" s="275"/>
      <c r="M91" s="275"/>
      <c r="N91" s="275"/>
      <c r="O91" s="275"/>
      <c r="P91" s="275"/>
      <c r="Q91" s="275"/>
      <c r="R91" s="275"/>
    </row>
    <row r="92" spans="9:18">
      <c r="I92" s="275"/>
      <c r="J92" s="275"/>
      <c r="K92" s="275"/>
      <c r="L92" s="275"/>
      <c r="M92" s="275"/>
      <c r="N92" s="275"/>
      <c r="O92" s="275"/>
      <c r="P92" s="275"/>
      <c r="Q92" s="275"/>
      <c r="R92" s="275"/>
    </row>
    <row r="93" spans="9:18">
      <c r="I93" s="275"/>
      <c r="J93" s="275"/>
      <c r="K93" s="275"/>
      <c r="L93" s="275"/>
      <c r="M93" s="275"/>
      <c r="N93" s="275"/>
      <c r="O93" s="275"/>
      <c r="P93" s="275"/>
      <c r="Q93" s="275"/>
      <c r="R93" s="275"/>
    </row>
    <row r="94" spans="9:18">
      <c r="I94" s="275"/>
      <c r="J94" s="275"/>
      <c r="K94" s="275"/>
      <c r="L94" s="275"/>
      <c r="M94" s="275"/>
      <c r="N94" s="275"/>
      <c r="O94" s="275"/>
      <c r="P94" s="275"/>
      <c r="Q94" s="275"/>
      <c r="R94" s="275"/>
    </row>
    <row r="95" spans="9:18">
      <c r="I95" s="275"/>
      <c r="J95" s="275"/>
      <c r="K95" s="275"/>
      <c r="L95" s="275"/>
      <c r="M95" s="275"/>
      <c r="N95" s="275"/>
      <c r="O95" s="275"/>
      <c r="P95" s="275"/>
      <c r="Q95" s="275"/>
      <c r="R95" s="275"/>
    </row>
    <row r="96" spans="9:18">
      <c r="I96" s="275"/>
      <c r="J96" s="275"/>
      <c r="K96" s="275"/>
      <c r="L96" s="275"/>
      <c r="M96" s="275"/>
      <c r="N96" s="275"/>
      <c r="O96" s="275"/>
      <c r="P96" s="275"/>
      <c r="Q96" s="275"/>
      <c r="R96" s="275"/>
    </row>
    <row r="97" spans="9:18">
      <c r="I97" s="275"/>
      <c r="J97" s="275"/>
      <c r="K97" s="275"/>
      <c r="L97" s="275"/>
      <c r="M97" s="275"/>
      <c r="N97" s="275"/>
      <c r="O97" s="275"/>
      <c r="P97" s="275"/>
      <c r="Q97" s="275"/>
      <c r="R97" s="275"/>
    </row>
    <row r="98" spans="9:18">
      <c r="I98" s="275"/>
      <c r="J98" s="275"/>
      <c r="K98" s="275"/>
      <c r="L98" s="275"/>
      <c r="M98" s="275"/>
      <c r="N98" s="275"/>
      <c r="O98" s="275"/>
      <c r="P98" s="275"/>
      <c r="Q98" s="275"/>
      <c r="R98" s="275"/>
    </row>
    <row r="99" spans="9:18">
      <c r="I99" s="275"/>
      <c r="J99" s="275"/>
      <c r="K99" s="275"/>
      <c r="L99" s="275"/>
      <c r="M99" s="275"/>
      <c r="N99" s="275"/>
      <c r="O99" s="275"/>
      <c r="P99" s="275"/>
      <c r="Q99" s="275"/>
      <c r="R99" s="275"/>
    </row>
    <row r="100" spans="9:18">
      <c r="I100" s="275"/>
      <c r="J100" s="275"/>
      <c r="K100" s="275"/>
      <c r="L100" s="275"/>
      <c r="M100" s="275"/>
      <c r="N100" s="275"/>
      <c r="O100" s="275"/>
      <c r="P100" s="275"/>
      <c r="Q100" s="275"/>
      <c r="R100" s="275"/>
    </row>
    <row r="101" spans="9:18">
      <c r="I101" s="275"/>
      <c r="J101" s="275"/>
      <c r="K101" s="275"/>
      <c r="L101" s="275"/>
      <c r="M101" s="275"/>
      <c r="N101" s="275"/>
      <c r="O101" s="275"/>
      <c r="P101" s="275"/>
      <c r="Q101" s="275"/>
      <c r="R101" s="275"/>
    </row>
    <row r="102" spans="9:18">
      <c r="I102" s="275"/>
      <c r="J102" s="275"/>
      <c r="K102" s="275"/>
      <c r="L102" s="275"/>
      <c r="M102" s="275"/>
      <c r="N102" s="275"/>
      <c r="O102" s="275"/>
      <c r="P102" s="275"/>
      <c r="Q102" s="275"/>
      <c r="R102" s="275"/>
    </row>
    <row r="103" spans="9:18">
      <c r="I103" s="275"/>
      <c r="J103" s="275"/>
      <c r="K103" s="275"/>
      <c r="L103" s="275"/>
      <c r="M103" s="275"/>
      <c r="N103" s="275"/>
      <c r="O103" s="275"/>
      <c r="P103" s="275"/>
      <c r="Q103" s="275"/>
      <c r="R103" s="275"/>
    </row>
    <row r="104" spans="9:18">
      <c r="I104" s="275"/>
      <c r="J104" s="275"/>
      <c r="K104" s="275"/>
      <c r="L104" s="275"/>
      <c r="M104" s="275"/>
      <c r="N104" s="275"/>
      <c r="O104" s="275"/>
      <c r="P104" s="275"/>
      <c r="Q104" s="275"/>
      <c r="R104" s="275"/>
    </row>
    <row r="105" spans="9:18">
      <c r="I105" s="275"/>
      <c r="J105" s="275"/>
      <c r="K105" s="275"/>
      <c r="L105" s="275"/>
      <c r="M105" s="275"/>
      <c r="N105" s="275"/>
      <c r="O105" s="275"/>
      <c r="P105" s="275"/>
      <c r="Q105" s="275"/>
      <c r="R105" s="275"/>
    </row>
    <row r="106" spans="9:18">
      <c r="I106" s="275"/>
      <c r="J106" s="275"/>
      <c r="K106" s="275"/>
      <c r="L106" s="275"/>
      <c r="M106" s="275"/>
      <c r="N106" s="275"/>
      <c r="O106" s="275"/>
      <c r="P106" s="275"/>
      <c r="Q106" s="275"/>
      <c r="R106" s="275"/>
    </row>
    <row r="107" spans="9:18">
      <c r="I107" s="275"/>
      <c r="J107" s="275"/>
      <c r="K107" s="275"/>
      <c r="L107" s="275"/>
      <c r="M107" s="275"/>
      <c r="N107" s="275"/>
      <c r="O107" s="275"/>
      <c r="P107" s="275"/>
      <c r="Q107" s="275"/>
      <c r="R107" s="275"/>
    </row>
    <row r="108" spans="9:18">
      <c r="I108" s="275"/>
      <c r="J108" s="275"/>
      <c r="K108" s="275"/>
      <c r="L108" s="275"/>
      <c r="M108" s="275"/>
      <c r="N108" s="275"/>
      <c r="O108" s="275"/>
      <c r="P108" s="275"/>
      <c r="Q108" s="275"/>
      <c r="R108" s="275"/>
    </row>
    <row r="109" spans="9:18">
      <c r="I109" s="275"/>
      <c r="J109" s="275"/>
      <c r="K109" s="275"/>
      <c r="L109" s="275"/>
      <c r="M109" s="275"/>
      <c r="N109" s="275"/>
      <c r="O109" s="275"/>
      <c r="P109" s="275"/>
      <c r="Q109" s="275"/>
      <c r="R109" s="275"/>
    </row>
    <row r="110" spans="9:18">
      <c r="I110" s="275"/>
      <c r="J110" s="275"/>
      <c r="K110" s="275"/>
      <c r="L110" s="275"/>
      <c r="M110" s="275"/>
      <c r="N110" s="275"/>
      <c r="O110" s="275"/>
      <c r="P110" s="275"/>
      <c r="Q110" s="275"/>
      <c r="R110" s="275"/>
    </row>
    <row r="111" spans="9:18">
      <c r="I111" s="275"/>
      <c r="J111" s="275"/>
      <c r="K111" s="275"/>
      <c r="L111" s="275"/>
      <c r="M111" s="275"/>
      <c r="N111" s="275"/>
      <c r="O111" s="275"/>
      <c r="P111" s="275"/>
      <c r="Q111" s="275"/>
      <c r="R111" s="275"/>
    </row>
    <row r="112" spans="9:18">
      <c r="I112" s="275"/>
      <c r="J112" s="275"/>
      <c r="K112" s="275"/>
      <c r="L112" s="275"/>
      <c r="M112" s="275"/>
      <c r="N112" s="275"/>
      <c r="O112" s="275"/>
      <c r="P112" s="275"/>
      <c r="Q112" s="275"/>
      <c r="R112" s="275"/>
    </row>
    <row r="113" spans="9:18">
      <c r="I113" s="275"/>
      <c r="J113" s="275"/>
      <c r="K113" s="275"/>
      <c r="L113" s="275"/>
      <c r="M113" s="275"/>
      <c r="N113" s="275"/>
      <c r="O113" s="275"/>
      <c r="P113" s="275"/>
      <c r="Q113" s="275"/>
      <c r="R113" s="275"/>
    </row>
    <row r="114" spans="9:18">
      <c r="I114" s="275"/>
      <c r="J114" s="275"/>
      <c r="K114" s="275"/>
      <c r="L114" s="275"/>
      <c r="M114" s="275"/>
      <c r="N114" s="275"/>
      <c r="O114" s="275"/>
      <c r="P114" s="275"/>
      <c r="Q114" s="275"/>
      <c r="R114" s="275"/>
    </row>
    <row r="115" spans="9:18">
      <c r="I115" s="275"/>
      <c r="J115" s="275"/>
      <c r="K115" s="275"/>
      <c r="L115" s="275"/>
      <c r="M115" s="275"/>
      <c r="N115" s="275"/>
      <c r="O115" s="275"/>
      <c r="P115" s="275"/>
      <c r="Q115" s="275"/>
      <c r="R115" s="275"/>
    </row>
    <row r="116" spans="9:18">
      <c r="I116" s="275"/>
      <c r="J116" s="275"/>
      <c r="K116" s="275"/>
      <c r="L116" s="275"/>
      <c r="M116" s="275"/>
      <c r="N116" s="275"/>
      <c r="O116" s="275"/>
      <c r="P116" s="275"/>
      <c r="Q116" s="275"/>
      <c r="R116" s="275"/>
    </row>
    <row r="117" spans="9:18">
      <c r="I117" s="275"/>
      <c r="J117" s="275"/>
      <c r="K117" s="275"/>
      <c r="L117" s="275"/>
      <c r="M117" s="275"/>
      <c r="N117" s="275"/>
      <c r="O117" s="275"/>
      <c r="P117" s="275"/>
      <c r="Q117" s="275"/>
      <c r="R117" s="275"/>
    </row>
    <row r="118" spans="9:18">
      <c r="I118" s="275"/>
      <c r="J118" s="275"/>
      <c r="K118" s="275"/>
      <c r="L118" s="275"/>
      <c r="M118" s="275"/>
      <c r="N118" s="275"/>
      <c r="O118" s="275"/>
      <c r="P118" s="275"/>
      <c r="Q118" s="275"/>
      <c r="R118" s="275"/>
    </row>
    <row r="119" spans="9:18">
      <c r="I119" s="275"/>
      <c r="J119" s="275"/>
      <c r="K119" s="275"/>
      <c r="L119" s="275"/>
      <c r="M119" s="275"/>
      <c r="N119" s="275"/>
      <c r="O119" s="275"/>
      <c r="P119" s="275"/>
      <c r="Q119" s="275"/>
      <c r="R119" s="275"/>
    </row>
    <row r="120" spans="9:18">
      <c r="I120" s="275"/>
      <c r="J120" s="275"/>
      <c r="K120" s="275"/>
      <c r="L120" s="275"/>
      <c r="M120" s="275"/>
      <c r="N120" s="275"/>
      <c r="O120" s="275"/>
      <c r="P120" s="275"/>
      <c r="Q120" s="275"/>
      <c r="R120" s="275"/>
    </row>
    <row r="121" spans="9:18">
      <c r="I121" s="275"/>
      <c r="J121" s="275"/>
      <c r="K121" s="275"/>
      <c r="L121" s="275"/>
      <c r="M121" s="275"/>
      <c r="N121" s="275"/>
      <c r="O121" s="275"/>
      <c r="P121" s="275"/>
      <c r="Q121" s="275"/>
      <c r="R121" s="275"/>
    </row>
    <row r="122" spans="9:18">
      <c r="I122" s="275"/>
      <c r="J122" s="275"/>
      <c r="K122" s="275"/>
      <c r="L122" s="275"/>
      <c r="M122" s="275"/>
      <c r="N122" s="275"/>
      <c r="O122" s="275"/>
      <c r="P122" s="275"/>
      <c r="Q122" s="275"/>
      <c r="R122" s="275"/>
    </row>
    <row r="123" spans="9:18">
      <c r="I123" s="275"/>
      <c r="J123" s="275"/>
      <c r="K123" s="275"/>
      <c r="L123" s="275"/>
      <c r="M123" s="275"/>
      <c r="N123" s="275"/>
      <c r="O123" s="275"/>
      <c r="P123" s="275"/>
      <c r="Q123" s="275"/>
      <c r="R123" s="275"/>
    </row>
    <row r="124" spans="9:18">
      <c r="I124" s="275"/>
      <c r="J124" s="275"/>
      <c r="K124" s="275"/>
      <c r="L124" s="275"/>
      <c r="M124" s="275"/>
      <c r="N124" s="275"/>
      <c r="O124" s="275"/>
      <c r="P124" s="275"/>
      <c r="Q124" s="275"/>
      <c r="R124" s="275"/>
    </row>
    <row r="125" spans="9:18">
      <c r="I125" s="275"/>
      <c r="J125" s="275"/>
      <c r="K125" s="275"/>
      <c r="L125" s="275"/>
      <c r="M125" s="275"/>
      <c r="N125" s="275"/>
      <c r="O125" s="275"/>
      <c r="P125" s="275"/>
      <c r="Q125" s="275"/>
      <c r="R125" s="275"/>
    </row>
    <row r="126" spans="9:18">
      <c r="I126" s="275"/>
      <c r="J126" s="275"/>
      <c r="K126" s="275"/>
      <c r="L126" s="275"/>
      <c r="M126" s="275"/>
      <c r="N126" s="275"/>
      <c r="O126" s="275"/>
      <c r="P126" s="275"/>
      <c r="Q126" s="275"/>
      <c r="R126" s="275"/>
    </row>
    <row r="127" spans="9:18">
      <c r="I127" s="275"/>
      <c r="J127" s="275"/>
      <c r="K127" s="275"/>
      <c r="L127" s="275"/>
      <c r="M127" s="275"/>
      <c r="N127" s="275"/>
      <c r="O127" s="275"/>
      <c r="P127" s="275"/>
      <c r="Q127" s="275"/>
      <c r="R127" s="275"/>
    </row>
    <row r="128" spans="9:18">
      <c r="I128" s="275"/>
      <c r="J128" s="275"/>
      <c r="K128" s="275"/>
      <c r="L128" s="275"/>
      <c r="M128" s="275"/>
      <c r="N128" s="275"/>
      <c r="O128" s="275"/>
      <c r="P128" s="275"/>
      <c r="Q128" s="275"/>
      <c r="R128" s="275"/>
    </row>
    <row r="129" spans="9:18">
      <c r="I129" s="275"/>
      <c r="J129" s="275"/>
      <c r="K129" s="275"/>
      <c r="L129" s="275"/>
      <c r="M129" s="275"/>
      <c r="N129" s="275"/>
      <c r="O129" s="275"/>
      <c r="P129" s="275"/>
      <c r="Q129" s="275"/>
      <c r="R129" s="275"/>
    </row>
    <row r="130" spans="9:18">
      <c r="I130" s="275"/>
      <c r="J130" s="275"/>
      <c r="K130" s="275"/>
      <c r="L130" s="275"/>
      <c r="M130" s="275"/>
      <c r="N130" s="275"/>
      <c r="O130" s="275"/>
      <c r="P130" s="275"/>
      <c r="Q130" s="275"/>
      <c r="R130" s="275"/>
    </row>
    <row r="131" spans="9:18">
      <c r="I131" s="275"/>
      <c r="J131" s="275"/>
      <c r="K131" s="275"/>
      <c r="L131" s="275"/>
      <c r="M131" s="275"/>
      <c r="N131" s="275"/>
      <c r="O131" s="275"/>
      <c r="P131" s="275"/>
      <c r="Q131" s="275"/>
      <c r="R131" s="275"/>
    </row>
    <row r="132" spans="9:18">
      <c r="I132" s="275"/>
      <c r="J132" s="275"/>
      <c r="K132" s="275"/>
      <c r="L132" s="275"/>
      <c r="M132" s="275"/>
      <c r="N132" s="275"/>
      <c r="O132" s="275"/>
      <c r="P132" s="275"/>
      <c r="Q132" s="275"/>
      <c r="R132" s="275"/>
    </row>
    <row r="133" spans="9:18">
      <c r="I133" s="275"/>
      <c r="J133" s="275"/>
      <c r="K133" s="275"/>
      <c r="L133" s="275"/>
      <c r="M133" s="275"/>
      <c r="N133" s="275"/>
      <c r="O133" s="275"/>
      <c r="P133" s="275"/>
      <c r="Q133" s="275"/>
      <c r="R133" s="275"/>
    </row>
    <row r="134" spans="9:18">
      <c r="I134" s="275"/>
      <c r="J134" s="275"/>
      <c r="K134" s="275"/>
      <c r="L134" s="275"/>
      <c r="M134" s="275"/>
      <c r="N134" s="275"/>
      <c r="O134" s="275"/>
      <c r="P134" s="275"/>
      <c r="Q134" s="275"/>
      <c r="R134" s="275"/>
    </row>
    <row r="135" spans="9:18">
      <c r="I135" s="275"/>
      <c r="J135" s="275"/>
      <c r="K135" s="275"/>
      <c r="L135" s="275"/>
      <c r="M135" s="275"/>
      <c r="N135" s="275"/>
      <c r="O135" s="275"/>
      <c r="P135" s="275"/>
      <c r="Q135" s="275"/>
      <c r="R135" s="275"/>
    </row>
    <row r="136" spans="9:18">
      <c r="I136" s="275"/>
      <c r="J136" s="275"/>
      <c r="K136" s="275"/>
      <c r="L136" s="275"/>
      <c r="M136" s="275"/>
      <c r="N136" s="275"/>
      <c r="O136" s="275"/>
      <c r="P136" s="275"/>
      <c r="Q136" s="275"/>
      <c r="R136" s="275"/>
    </row>
    <row r="137" spans="9:18">
      <c r="I137" s="275"/>
      <c r="J137" s="275"/>
      <c r="K137" s="275"/>
      <c r="L137" s="275"/>
      <c r="M137" s="275"/>
      <c r="N137" s="275"/>
      <c r="O137" s="275"/>
      <c r="P137" s="275"/>
      <c r="Q137" s="275"/>
      <c r="R137" s="275"/>
    </row>
    <row r="138" spans="9:18">
      <c r="I138" s="275"/>
      <c r="J138" s="275"/>
      <c r="K138" s="275"/>
      <c r="L138" s="275"/>
      <c r="M138" s="275"/>
      <c r="N138" s="275"/>
      <c r="O138" s="275"/>
      <c r="P138" s="275"/>
      <c r="Q138" s="275"/>
      <c r="R138" s="275"/>
    </row>
    <row r="139" spans="9:18">
      <c r="I139" s="275"/>
      <c r="J139" s="275"/>
      <c r="K139" s="275"/>
      <c r="L139" s="275"/>
      <c r="M139" s="275"/>
      <c r="N139" s="275"/>
      <c r="O139" s="275"/>
      <c r="P139" s="275"/>
      <c r="Q139" s="275"/>
      <c r="R139" s="275"/>
    </row>
    <row r="140" spans="9:18">
      <c r="I140" s="275"/>
      <c r="J140" s="275"/>
      <c r="K140" s="275"/>
      <c r="L140" s="275"/>
      <c r="M140" s="275"/>
      <c r="N140" s="275"/>
      <c r="O140" s="275"/>
      <c r="P140" s="275"/>
      <c r="Q140" s="275"/>
      <c r="R140" s="275"/>
    </row>
    <row r="141" spans="9:18">
      <c r="I141" s="275"/>
      <c r="J141" s="275"/>
      <c r="K141" s="275"/>
      <c r="L141" s="275"/>
      <c r="M141" s="275"/>
      <c r="N141" s="275"/>
      <c r="O141" s="275"/>
      <c r="P141" s="275"/>
      <c r="Q141" s="275"/>
      <c r="R141" s="275"/>
    </row>
    <row r="142" spans="9:18">
      <c r="I142" s="275"/>
      <c r="J142" s="275"/>
      <c r="K142" s="275"/>
      <c r="L142" s="275"/>
      <c r="M142" s="275"/>
      <c r="N142" s="275"/>
      <c r="O142" s="275"/>
      <c r="P142" s="275"/>
      <c r="Q142" s="275"/>
      <c r="R142" s="275"/>
    </row>
    <row r="143" spans="9:18">
      <c r="I143" s="275"/>
      <c r="J143" s="275"/>
      <c r="K143" s="275"/>
      <c r="L143" s="275"/>
      <c r="M143" s="275"/>
      <c r="N143" s="275"/>
      <c r="O143" s="275"/>
      <c r="P143" s="275"/>
      <c r="Q143" s="275"/>
      <c r="R143" s="275"/>
    </row>
    <row r="144" spans="9:18">
      <c r="I144" s="275"/>
      <c r="J144" s="275"/>
      <c r="K144" s="275"/>
      <c r="L144" s="275"/>
      <c r="M144" s="275"/>
      <c r="N144" s="275"/>
      <c r="O144" s="275"/>
      <c r="P144" s="275"/>
      <c r="Q144" s="275"/>
      <c r="R144" s="275"/>
    </row>
    <row r="145" spans="9:18">
      <c r="I145" s="275"/>
      <c r="J145" s="275"/>
      <c r="K145" s="275"/>
      <c r="L145" s="275"/>
      <c r="M145" s="275"/>
      <c r="N145" s="275"/>
      <c r="O145" s="275"/>
      <c r="P145" s="275"/>
      <c r="Q145" s="275"/>
      <c r="R145" s="275"/>
    </row>
    <row r="146" spans="9:18">
      <c r="I146" s="275"/>
      <c r="J146" s="275"/>
      <c r="K146" s="275"/>
      <c r="L146" s="275"/>
      <c r="M146" s="275"/>
      <c r="N146" s="275"/>
      <c r="O146" s="275"/>
      <c r="P146" s="275"/>
      <c r="Q146" s="275"/>
      <c r="R146" s="275"/>
    </row>
    <row r="147" spans="9:18">
      <c r="I147" s="275"/>
      <c r="J147" s="275"/>
      <c r="K147" s="275"/>
      <c r="L147" s="275"/>
      <c r="M147" s="275"/>
      <c r="N147" s="275"/>
      <c r="O147" s="275"/>
      <c r="P147" s="275"/>
      <c r="Q147" s="275"/>
      <c r="R147" s="275"/>
    </row>
    <row r="148" spans="9:18">
      <c r="I148" s="275"/>
      <c r="J148" s="275"/>
      <c r="K148" s="275"/>
      <c r="L148" s="275"/>
      <c r="M148" s="275"/>
      <c r="N148" s="275"/>
      <c r="O148" s="275"/>
      <c r="P148" s="275"/>
      <c r="Q148" s="275"/>
      <c r="R148" s="275"/>
    </row>
    <row r="149" spans="9:18">
      <c r="I149" s="275"/>
      <c r="J149" s="275"/>
      <c r="K149" s="275"/>
      <c r="L149" s="275"/>
      <c r="M149" s="275"/>
      <c r="N149" s="275"/>
      <c r="O149" s="275"/>
      <c r="P149" s="275"/>
      <c r="Q149" s="275"/>
      <c r="R149" s="275"/>
    </row>
    <row r="150" spans="9:18">
      <c r="I150" s="275"/>
      <c r="J150" s="275"/>
      <c r="K150" s="275"/>
      <c r="L150" s="275"/>
      <c r="M150" s="275"/>
      <c r="N150" s="275"/>
      <c r="O150" s="275"/>
      <c r="P150" s="275"/>
      <c r="Q150" s="275"/>
      <c r="R150" s="275"/>
    </row>
    <row r="151" spans="9:18">
      <c r="I151" s="275"/>
      <c r="J151" s="275"/>
      <c r="K151" s="275"/>
      <c r="L151" s="275"/>
      <c r="M151" s="275"/>
      <c r="N151" s="275"/>
      <c r="O151" s="275"/>
      <c r="P151" s="275"/>
      <c r="Q151" s="275"/>
      <c r="R151" s="275"/>
    </row>
    <row r="152" spans="9:18">
      <c r="I152" s="275"/>
      <c r="J152" s="275"/>
      <c r="K152" s="275"/>
      <c r="L152" s="275"/>
      <c r="M152" s="275"/>
      <c r="N152" s="275"/>
      <c r="O152" s="275"/>
      <c r="P152" s="275"/>
      <c r="Q152" s="275"/>
      <c r="R152" s="275"/>
    </row>
    <row r="153" spans="9:18">
      <c r="I153" s="275"/>
      <c r="J153" s="275"/>
      <c r="K153" s="275"/>
      <c r="L153" s="275"/>
      <c r="M153" s="275"/>
      <c r="N153" s="275"/>
      <c r="O153" s="275"/>
      <c r="P153" s="275"/>
      <c r="Q153" s="275"/>
      <c r="R153" s="275"/>
    </row>
    <row r="154" spans="9:18">
      <c r="I154" s="275"/>
      <c r="J154" s="275"/>
      <c r="K154" s="275"/>
      <c r="L154" s="275"/>
      <c r="M154" s="275"/>
      <c r="N154" s="275"/>
      <c r="O154" s="275"/>
      <c r="P154" s="275"/>
      <c r="Q154" s="275"/>
      <c r="R154" s="275"/>
    </row>
    <row r="155" spans="9:18">
      <c r="I155" s="275"/>
      <c r="J155" s="275"/>
      <c r="K155" s="275"/>
      <c r="L155" s="275"/>
      <c r="M155" s="275"/>
      <c r="N155" s="275"/>
      <c r="O155" s="275"/>
      <c r="P155" s="275"/>
      <c r="Q155" s="275"/>
      <c r="R155" s="275"/>
    </row>
    <row r="156" spans="9:18">
      <c r="I156" s="275"/>
      <c r="J156" s="275"/>
      <c r="K156" s="275"/>
      <c r="L156" s="275"/>
      <c r="M156" s="275"/>
      <c r="N156" s="275"/>
      <c r="O156" s="275"/>
      <c r="P156" s="275"/>
      <c r="Q156" s="275"/>
      <c r="R156" s="275"/>
    </row>
    <row r="157" spans="9:18">
      <c r="I157" s="275"/>
      <c r="J157" s="275"/>
      <c r="K157" s="275"/>
      <c r="L157" s="275"/>
      <c r="M157" s="275"/>
      <c r="N157" s="275"/>
      <c r="O157" s="275"/>
      <c r="P157" s="275"/>
      <c r="Q157" s="275"/>
      <c r="R157" s="275"/>
    </row>
    <row r="158" spans="9:18">
      <c r="I158" s="275"/>
      <c r="J158" s="275"/>
      <c r="K158" s="275"/>
      <c r="L158" s="275"/>
      <c r="M158" s="275"/>
      <c r="N158" s="275"/>
      <c r="O158" s="275"/>
      <c r="P158" s="275"/>
      <c r="Q158" s="275"/>
      <c r="R158" s="275"/>
    </row>
    <row r="159" spans="9:18">
      <c r="I159" s="275"/>
      <c r="J159" s="275"/>
      <c r="K159" s="275"/>
      <c r="L159" s="275"/>
      <c r="M159" s="275"/>
      <c r="N159" s="275"/>
      <c r="O159" s="275"/>
      <c r="P159" s="275"/>
      <c r="Q159" s="275"/>
      <c r="R159" s="275"/>
    </row>
    <row r="160" spans="9:18">
      <c r="I160" s="275"/>
      <c r="J160" s="275"/>
      <c r="K160" s="275"/>
      <c r="L160" s="275"/>
      <c r="M160" s="275"/>
      <c r="N160" s="275"/>
      <c r="O160" s="275"/>
      <c r="P160" s="275"/>
      <c r="Q160" s="275"/>
      <c r="R160" s="275"/>
    </row>
    <row r="161" spans="9:18">
      <c r="I161" s="275"/>
      <c r="J161" s="275"/>
      <c r="K161" s="275"/>
      <c r="L161" s="275"/>
      <c r="M161" s="275"/>
      <c r="N161" s="275"/>
      <c r="O161" s="275"/>
      <c r="P161" s="275"/>
      <c r="Q161" s="275"/>
      <c r="R161" s="275"/>
    </row>
    <row r="162" spans="9:18">
      <c r="I162" s="275"/>
      <c r="J162" s="275"/>
      <c r="K162" s="275"/>
      <c r="L162" s="275"/>
      <c r="M162" s="275"/>
      <c r="N162" s="275"/>
      <c r="O162" s="275"/>
      <c r="P162" s="275"/>
      <c r="Q162" s="275"/>
      <c r="R162" s="275"/>
    </row>
    <row r="163" spans="9:18">
      <c r="I163" s="275"/>
      <c r="J163" s="275"/>
      <c r="K163" s="275"/>
      <c r="L163" s="275"/>
      <c r="M163" s="275"/>
      <c r="N163" s="275"/>
      <c r="O163" s="275"/>
      <c r="P163" s="275"/>
      <c r="Q163" s="275"/>
      <c r="R163" s="275"/>
    </row>
    <row r="164" spans="9:18">
      <c r="I164" s="275"/>
      <c r="J164" s="275"/>
      <c r="K164" s="275"/>
      <c r="L164" s="275"/>
      <c r="M164" s="275"/>
      <c r="N164" s="275"/>
      <c r="O164" s="275"/>
      <c r="P164" s="275"/>
      <c r="Q164" s="275"/>
      <c r="R164" s="275"/>
    </row>
    <row r="165" spans="9:18">
      <c r="I165" s="275"/>
      <c r="J165" s="275"/>
      <c r="K165" s="275"/>
      <c r="L165" s="275"/>
      <c r="M165" s="275"/>
      <c r="N165" s="275"/>
      <c r="O165" s="275"/>
      <c r="P165" s="275"/>
      <c r="Q165" s="275"/>
      <c r="R165" s="275"/>
    </row>
    <row r="166" spans="9:18">
      <c r="I166" s="275"/>
      <c r="J166" s="275"/>
      <c r="K166" s="275"/>
      <c r="L166" s="275"/>
      <c r="M166" s="275"/>
      <c r="N166" s="275"/>
      <c r="O166" s="275"/>
      <c r="P166" s="275"/>
      <c r="Q166" s="275"/>
      <c r="R166" s="275"/>
    </row>
    <row r="167" spans="9:18">
      <c r="I167" s="275"/>
      <c r="J167" s="275"/>
      <c r="K167" s="275"/>
      <c r="L167" s="275"/>
      <c r="M167" s="275"/>
      <c r="N167" s="275"/>
      <c r="O167" s="275"/>
      <c r="P167" s="275"/>
      <c r="Q167" s="275"/>
      <c r="R167" s="275"/>
    </row>
    <row r="168" spans="9:18">
      <c r="I168" s="275"/>
      <c r="J168" s="275"/>
      <c r="K168" s="275"/>
      <c r="L168" s="275"/>
      <c r="M168" s="275"/>
      <c r="N168" s="275"/>
      <c r="O168" s="275"/>
      <c r="P168" s="275"/>
      <c r="Q168" s="275"/>
      <c r="R168" s="275"/>
    </row>
    <row r="169" spans="9:18">
      <c r="I169" s="275"/>
      <c r="J169" s="275"/>
      <c r="K169" s="275"/>
      <c r="L169" s="275"/>
      <c r="M169" s="275"/>
      <c r="N169" s="275"/>
      <c r="O169" s="275"/>
      <c r="P169" s="275"/>
      <c r="Q169" s="275"/>
      <c r="R169" s="275"/>
    </row>
    <row r="170" spans="9:18">
      <c r="I170" s="275"/>
      <c r="J170" s="275"/>
      <c r="K170" s="275"/>
      <c r="L170" s="275"/>
      <c r="M170" s="275"/>
      <c r="N170" s="275"/>
      <c r="O170" s="275"/>
      <c r="P170" s="275"/>
      <c r="Q170" s="275"/>
      <c r="R170" s="275"/>
    </row>
    <row r="171" spans="9:18">
      <c r="I171" s="275"/>
      <c r="J171" s="275"/>
      <c r="K171" s="275"/>
      <c r="L171" s="275"/>
      <c r="M171" s="275"/>
      <c r="N171" s="275"/>
      <c r="O171" s="275"/>
      <c r="P171" s="275"/>
      <c r="Q171" s="275"/>
      <c r="R171" s="275"/>
    </row>
    <row r="172" spans="9:18">
      <c r="I172" s="275"/>
      <c r="J172" s="275"/>
      <c r="K172" s="275"/>
      <c r="L172" s="275"/>
      <c r="M172" s="275"/>
      <c r="N172" s="275"/>
      <c r="O172" s="275"/>
      <c r="P172" s="275"/>
      <c r="Q172" s="275"/>
      <c r="R172" s="275"/>
    </row>
    <row r="173" spans="9:18">
      <c r="I173" s="275"/>
      <c r="J173" s="275"/>
      <c r="K173" s="275"/>
      <c r="L173" s="275"/>
      <c r="M173" s="275"/>
      <c r="N173" s="275"/>
      <c r="O173" s="275"/>
      <c r="P173" s="275"/>
      <c r="Q173" s="275"/>
      <c r="R173" s="275"/>
    </row>
    <row r="174" spans="9:18">
      <c r="I174" s="275"/>
      <c r="J174" s="275"/>
      <c r="K174" s="275"/>
      <c r="L174" s="275"/>
      <c r="M174" s="275"/>
      <c r="N174" s="275"/>
      <c r="O174" s="275"/>
      <c r="P174" s="275"/>
      <c r="Q174" s="275"/>
      <c r="R174" s="275"/>
    </row>
    <row r="175" spans="9:18">
      <c r="I175" s="275"/>
      <c r="J175" s="275"/>
      <c r="K175" s="275"/>
      <c r="L175" s="275"/>
      <c r="M175" s="275"/>
      <c r="N175" s="275"/>
      <c r="O175" s="275"/>
      <c r="P175" s="275"/>
      <c r="Q175" s="275"/>
      <c r="R175" s="275"/>
    </row>
    <row r="176" spans="9:18">
      <c r="I176" s="275"/>
      <c r="J176" s="275"/>
      <c r="K176" s="275"/>
      <c r="L176" s="275"/>
      <c r="M176" s="275"/>
      <c r="N176" s="275"/>
      <c r="O176" s="275"/>
      <c r="P176" s="275"/>
      <c r="Q176" s="275"/>
      <c r="R176" s="275"/>
    </row>
    <row r="177" spans="9:18">
      <c r="I177" s="275"/>
      <c r="J177" s="275"/>
      <c r="K177" s="275"/>
      <c r="L177" s="275"/>
      <c r="M177" s="275"/>
      <c r="N177" s="275"/>
      <c r="O177" s="275"/>
      <c r="P177" s="275"/>
      <c r="Q177" s="275"/>
      <c r="R177" s="275"/>
    </row>
    <row r="178" spans="9:18">
      <c r="I178" s="275"/>
      <c r="J178" s="275"/>
      <c r="K178" s="275"/>
      <c r="L178" s="275"/>
      <c r="M178" s="275"/>
      <c r="N178" s="275"/>
      <c r="O178" s="275"/>
      <c r="P178" s="275"/>
      <c r="Q178" s="275"/>
      <c r="R178" s="275"/>
    </row>
    <row r="179" spans="9:18">
      <c r="I179" s="275"/>
      <c r="J179" s="275"/>
      <c r="K179" s="275"/>
      <c r="L179" s="275"/>
      <c r="M179" s="275"/>
      <c r="N179" s="275"/>
      <c r="O179" s="275"/>
      <c r="P179" s="275"/>
      <c r="Q179" s="275"/>
      <c r="R179" s="275"/>
    </row>
    <row r="180" spans="9:18">
      <c r="I180" s="275"/>
      <c r="J180" s="275"/>
      <c r="K180" s="275"/>
      <c r="L180" s="275"/>
      <c r="M180" s="275"/>
      <c r="N180" s="275"/>
      <c r="O180" s="275"/>
      <c r="P180" s="275"/>
      <c r="Q180" s="275"/>
      <c r="R180" s="275"/>
    </row>
    <row r="181" spans="9:18">
      <c r="I181" s="275"/>
      <c r="J181" s="275"/>
      <c r="K181" s="275"/>
      <c r="L181" s="275"/>
      <c r="M181" s="275"/>
      <c r="N181" s="275"/>
      <c r="O181" s="275"/>
      <c r="P181" s="275"/>
      <c r="Q181" s="275"/>
      <c r="R181" s="275"/>
    </row>
    <row r="182" spans="9:18">
      <c r="I182" s="275"/>
      <c r="J182" s="275"/>
      <c r="K182" s="275"/>
      <c r="L182" s="275"/>
      <c r="M182" s="275"/>
      <c r="N182" s="275"/>
      <c r="O182" s="275"/>
      <c r="P182" s="275"/>
      <c r="Q182" s="275"/>
      <c r="R182" s="275"/>
    </row>
    <row r="183" spans="9:18">
      <c r="I183" s="275"/>
      <c r="J183" s="275"/>
      <c r="K183" s="275"/>
      <c r="L183" s="275"/>
      <c r="M183" s="275"/>
      <c r="N183" s="275"/>
      <c r="O183" s="275"/>
      <c r="P183" s="275"/>
      <c r="Q183" s="275"/>
      <c r="R183" s="275"/>
    </row>
    <row r="184" spans="9:18">
      <c r="I184" s="275"/>
      <c r="J184" s="275"/>
      <c r="K184" s="275"/>
      <c r="L184" s="275"/>
      <c r="M184" s="275"/>
      <c r="N184" s="275"/>
      <c r="O184" s="275"/>
      <c r="P184" s="275"/>
      <c r="Q184" s="275"/>
      <c r="R184" s="275"/>
    </row>
    <row r="185" spans="9:18">
      <c r="I185" s="275"/>
      <c r="J185" s="275"/>
      <c r="K185" s="275"/>
      <c r="L185" s="275"/>
      <c r="M185" s="275"/>
      <c r="N185" s="275"/>
      <c r="O185" s="275"/>
      <c r="P185" s="275"/>
      <c r="Q185" s="275"/>
      <c r="R185" s="275"/>
    </row>
    <row r="186" spans="9:18">
      <c r="I186" s="275"/>
      <c r="J186" s="275"/>
      <c r="K186" s="275"/>
      <c r="L186" s="275"/>
      <c r="M186" s="275"/>
      <c r="N186" s="275"/>
      <c r="O186" s="275"/>
      <c r="P186" s="275"/>
      <c r="Q186" s="275"/>
      <c r="R186" s="275"/>
    </row>
    <row r="187" spans="9:18">
      <c r="I187" s="275"/>
      <c r="J187" s="275"/>
      <c r="K187" s="275"/>
      <c r="L187" s="275"/>
      <c r="M187" s="275"/>
      <c r="N187" s="275"/>
      <c r="O187" s="275"/>
      <c r="P187" s="275"/>
      <c r="Q187" s="275"/>
      <c r="R187" s="275"/>
    </row>
    <row r="188" spans="9:18">
      <c r="I188" s="275"/>
      <c r="J188" s="275"/>
      <c r="K188" s="275"/>
      <c r="L188" s="275"/>
      <c r="M188" s="275"/>
      <c r="N188" s="275"/>
      <c r="O188" s="275"/>
      <c r="P188" s="275"/>
      <c r="Q188" s="275"/>
      <c r="R188" s="275"/>
    </row>
    <row r="189" spans="9:18">
      <c r="I189" s="275"/>
      <c r="J189" s="275"/>
      <c r="K189" s="275"/>
      <c r="L189" s="275"/>
      <c r="M189" s="275"/>
      <c r="N189" s="275"/>
      <c r="O189" s="275"/>
      <c r="P189" s="275"/>
      <c r="Q189" s="275"/>
      <c r="R189" s="275"/>
    </row>
    <row r="190" spans="9:18">
      <c r="I190" s="275"/>
      <c r="J190" s="275"/>
      <c r="K190" s="275"/>
      <c r="L190" s="275"/>
      <c r="M190" s="275"/>
      <c r="N190" s="275"/>
      <c r="O190" s="275"/>
      <c r="P190" s="275"/>
      <c r="Q190" s="275"/>
      <c r="R190" s="275"/>
    </row>
    <row r="191" spans="9:18">
      <c r="I191" s="275"/>
      <c r="J191" s="275"/>
      <c r="K191" s="275"/>
      <c r="L191" s="275"/>
      <c r="M191" s="275"/>
      <c r="N191" s="275"/>
      <c r="O191" s="275"/>
      <c r="P191" s="275"/>
      <c r="Q191" s="275"/>
      <c r="R191" s="275"/>
    </row>
    <row r="192" spans="9:18">
      <c r="I192" s="275"/>
      <c r="J192" s="275"/>
      <c r="K192" s="275"/>
      <c r="L192" s="275"/>
      <c r="M192" s="275"/>
      <c r="N192" s="275"/>
      <c r="O192" s="275"/>
      <c r="P192" s="275"/>
      <c r="Q192" s="275"/>
      <c r="R192" s="275"/>
    </row>
    <row r="193" spans="9:18">
      <c r="I193" s="275"/>
      <c r="J193" s="275"/>
      <c r="K193" s="275"/>
      <c r="L193" s="275"/>
      <c r="M193" s="275"/>
      <c r="N193" s="275"/>
      <c r="O193" s="275"/>
      <c r="P193" s="275"/>
      <c r="Q193" s="275"/>
      <c r="R193" s="275"/>
    </row>
    <row r="194" spans="9:18">
      <c r="I194" s="275"/>
      <c r="J194" s="275"/>
      <c r="K194" s="275"/>
      <c r="L194" s="275"/>
      <c r="M194" s="275"/>
      <c r="N194" s="275"/>
      <c r="O194" s="275"/>
      <c r="P194" s="275"/>
      <c r="Q194" s="275"/>
      <c r="R194" s="275"/>
    </row>
    <row r="195" spans="9:18">
      <c r="I195" s="275"/>
      <c r="J195" s="275"/>
      <c r="K195" s="275"/>
      <c r="L195" s="275"/>
      <c r="M195" s="275"/>
      <c r="N195" s="275"/>
      <c r="O195" s="275"/>
      <c r="P195" s="275"/>
      <c r="Q195" s="275"/>
      <c r="R195" s="275"/>
    </row>
    <row r="196" spans="9:18">
      <c r="I196" s="275"/>
      <c r="J196" s="275"/>
      <c r="K196" s="275"/>
      <c r="L196" s="275"/>
      <c r="M196" s="275"/>
      <c r="N196" s="275"/>
      <c r="O196" s="275"/>
      <c r="P196" s="275"/>
      <c r="Q196" s="275"/>
      <c r="R196" s="275"/>
    </row>
    <row r="197" spans="9:18">
      <c r="I197" s="275"/>
      <c r="J197" s="275"/>
      <c r="K197" s="275"/>
      <c r="L197" s="275"/>
      <c r="M197" s="275"/>
      <c r="N197" s="275"/>
      <c r="O197" s="275"/>
      <c r="P197" s="275"/>
      <c r="Q197" s="275"/>
      <c r="R197" s="275"/>
    </row>
    <row r="198" spans="9:18">
      <c r="I198" s="275"/>
      <c r="J198" s="275"/>
      <c r="K198" s="275"/>
      <c r="L198" s="275"/>
      <c r="M198" s="275"/>
      <c r="N198" s="275"/>
      <c r="O198" s="275"/>
      <c r="P198" s="275"/>
      <c r="Q198" s="275"/>
      <c r="R198" s="275"/>
    </row>
    <row r="199" spans="9:18">
      <c r="I199" s="275"/>
      <c r="J199" s="275"/>
      <c r="K199" s="275"/>
      <c r="L199" s="275"/>
      <c r="M199" s="275"/>
      <c r="N199" s="275"/>
      <c r="O199" s="275"/>
      <c r="P199" s="275"/>
      <c r="Q199" s="275"/>
      <c r="R199" s="275"/>
    </row>
    <row r="200" spans="9:18">
      <c r="I200" s="275"/>
      <c r="J200" s="275"/>
      <c r="K200" s="275"/>
      <c r="L200" s="275"/>
      <c r="M200" s="275"/>
      <c r="N200" s="275"/>
      <c r="O200" s="275"/>
      <c r="P200" s="275"/>
      <c r="Q200" s="275"/>
      <c r="R200" s="275"/>
    </row>
    <row r="201" spans="9:18">
      <c r="I201" s="275"/>
      <c r="J201" s="275"/>
      <c r="K201" s="275"/>
      <c r="L201" s="275"/>
      <c r="M201" s="275"/>
      <c r="N201" s="275"/>
      <c r="O201" s="275"/>
      <c r="P201" s="275"/>
      <c r="Q201" s="275"/>
      <c r="R201" s="275"/>
    </row>
    <row r="202" spans="9:18">
      <c r="I202" s="275"/>
      <c r="J202" s="275"/>
      <c r="K202" s="275"/>
      <c r="L202" s="275"/>
      <c r="M202" s="275"/>
      <c r="N202" s="275"/>
      <c r="O202" s="275"/>
      <c r="P202" s="275"/>
      <c r="Q202" s="275"/>
      <c r="R202" s="275"/>
    </row>
    <row r="203" spans="9:18">
      <c r="I203" s="275"/>
      <c r="J203" s="275"/>
      <c r="K203" s="275"/>
      <c r="L203" s="275"/>
      <c r="M203" s="275"/>
      <c r="N203" s="275"/>
      <c r="O203" s="275"/>
      <c r="P203" s="275"/>
      <c r="Q203" s="275"/>
      <c r="R203" s="275"/>
    </row>
    <row r="204" spans="9:18">
      <c r="I204" s="275"/>
      <c r="J204" s="275"/>
      <c r="K204" s="275"/>
      <c r="L204" s="275"/>
      <c r="M204" s="275"/>
      <c r="N204" s="275"/>
      <c r="O204" s="275"/>
      <c r="P204" s="275"/>
      <c r="Q204" s="275"/>
      <c r="R204" s="275"/>
    </row>
    <row r="205" spans="9:18">
      <c r="I205" s="275"/>
      <c r="J205" s="275"/>
      <c r="K205" s="275"/>
      <c r="L205" s="275"/>
      <c r="M205" s="275"/>
      <c r="N205" s="275"/>
      <c r="O205" s="275"/>
      <c r="P205" s="275"/>
      <c r="Q205" s="275"/>
      <c r="R205" s="275"/>
    </row>
    <row r="206" spans="9:18">
      <c r="I206" s="275"/>
      <c r="J206" s="275"/>
      <c r="K206" s="275"/>
      <c r="L206" s="275"/>
      <c r="M206" s="275"/>
      <c r="N206" s="275"/>
      <c r="O206" s="275"/>
      <c r="P206" s="275"/>
      <c r="Q206" s="275"/>
      <c r="R206" s="275"/>
    </row>
    <row r="207" spans="9:18">
      <c r="I207" s="275"/>
      <c r="J207" s="275"/>
      <c r="K207" s="275"/>
      <c r="L207" s="275"/>
      <c r="M207" s="275"/>
      <c r="N207" s="275"/>
      <c r="O207" s="275"/>
      <c r="P207" s="275"/>
      <c r="Q207" s="275"/>
      <c r="R207" s="275"/>
    </row>
    <row r="208" spans="9:18">
      <c r="I208" s="275"/>
      <c r="J208" s="275"/>
      <c r="K208" s="275"/>
      <c r="L208" s="275"/>
      <c r="M208" s="275"/>
      <c r="N208" s="275"/>
      <c r="O208" s="275"/>
      <c r="P208" s="275"/>
      <c r="Q208" s="275"/>
      <c r="R208" s="275"/>
    </row>
    <row r="209" spans="9:18">
      <c r="I209" s="275"/>
      <c r="J209" s="275"/>
      <c r="K209" s="275"/>
      <c r="L209" s="275"/>
      <c r="M209" s="275"/>
      <c r="N209" s="275"/>
      <c r="O209" s="275"/>
      <c r="P209" s="275"/>
      <c r="Q209" s="275"/>
      <c r="R209" s="275"/>
    </row>
    <row r="210" spans="9:18">
      <c r="I210" s="275"/>
      <c r="J210" s="275"/>
      <c r="K210" s="275"/>
      <c r="L210" s="275"/>
      <c r="M210" s="275"/>
      <c r="N210" s="275"/>
      <c r="O210" s="275"/>
      <c r="P210" s="275"/>
      <c r="Q210" s="275"/>
      <c r="R210" s="275"/>
    </row>
    <row r="211" spans="9:18">
      <c r="I211" s="275"/>
      <c r="J211" s="275"/>
      <c r="K211" s="275"/>
      <c r="L211" s="275"/>
      <c r="M211" s="275"/>
      <c r="N211" s="275"/>
      <c r="O211" s="275"/>
      <c r="P211" s="275"/>
      <c r="Q211" s="275"/>
      <c r="R211" s="275"/>
    </row>
    <row r="212" spans="9:18">
      <c r="I212" s="275"/>
      <c r="J212" s="275"/>
      <c r="K212" s="275"/>
      <c r="L212" s="275"/>
      <c r="M212" s="275"/>
      <c r="N212" s="275"/>
      <c r="O212" s="275"/>
      <c r="P212" s="275"/>
      <c r="Q212" s="275"/>
      <c r="R212" s="275"/>
    </row>
    <row r="213" spans="9:18">
      <c r="I213" s="275"/>
      <c r="J213" s="275"/>
      <c r="K213" s="275"/>
      <c r="L213" s="275"/>
      <c r="M213" s="275"/>
      <c r="N213" s="275"/>
      <c r="O213" s="275"/>
      <c r="P213" s="275"/>
      <c r="Q213" s="275"/>
      <c r="R213" s="275"/>
    </row>
    <row r="214" spans="9:18">
      <c r="I214" s="275"/>
      <c r="J214" s="275"/>
      <c r="K214" s="275"/>
      <c r="L214" s="275"/>
      <c r="M214" s="275"/>
      <c r="N214" s="275"/>
      <c r="O214" s="275"/>
      <c r="P214" s="275"/>
      <c r="Q214" s="275"/>
      <c r="R214" s="275"/>
    </row>
    <row r="215" spans="9:18">
      <c r="I215" s="275"/>
      <c r="J215" s="275"/>
      <c r="K215" s="275"/>
      <c r="L215" s="275"/>
      <c r="M215" s="275"/>
      <c r="N215" s="275"/>
      <c r="O215" s="275"/>
      <c r="P215" s="275"/>
      <c r="Q215" s="275"/>
      <c r="R215" s="275"/>
    </row>
    <row r="216" spans="9:18">
      <c r="I216" s="275"/>
      <c r="J216" s="275"/>
      <c r="K216" s="275"/>
      <c r="L216" s="275"/>
      <c r="M216" s="275"/>
      <c r="N216" s="275"/>
      <c r="O216" s="275"/>
      <c r="P216" s="275"/>
      <c r="Q216" s="275"/>
      <c r="R216" s="275"/>
    </row>
    <row r="217" spans="9:18">
      <c r="I217" s="275"/>
      <c r="J217" s="275"/>
      <c r="K217" s="275"/>
      <c r="L217" s="275"/>
      <c r="M217" s="275"/>
      <c r="N217" s="275"/>
      <c r="O217" s="275"/>
      <c r="P217" s="275"/>
      <c r="Q217" s="275"/>
      <c r="R217" s="275"/>
    </row>
    <row r="218" spans="9:18">
      <c r="I218" s="275"/>
      <c r="J218" s="275"/>
      <c r="K218" s="275"/>
      <c r="L218" s="275"/>
      <c r="M218" s="275"/>
      <c r="N218" s="275"/>
      <c r="O218" s="275"/>
      <c r="P218" s="275"/>
      <c r="Q218" s="275"/>
      <c r="R218" s="275"/>
    </row>
    <row r="219" spans="9:18">
      <c r="I219" s="275"/>
      <c r="J219" s="275"/>
      <c r="K219" s="275"/>
      <c r="L219" s="275"/>
      <c r="M219" s="275"/>
      <c r="N219" s="275"/>
      <c r="O219" s="275"/>
      <c r="P219" s="275"/>
      <c r="Q219" s="275"/>
      <c r="R219" s="275"/>
    </row>
    <row r="220" spans="9:18">
      <c r="I220" s="275"/>
      <c r="J220" s="275"/>
      <c r="K220" s="275"/>
      <c r="L220" s="275"/>
      <c r="M220" s="275"/>
      <c r="N220" s="275"/>
      <c r="O220" s="275"/>
      <c r="P220" s="275"/>
      <c r="Q220" s="275"/>
      <c r="R220" s="275"/>
    </row>
    <row r="221" spans="9:18">
      <c r="I221" s="275"/>
      <c r="J221" s="275"/>
      <c r="K221" s="275"/>
      <c r="L221" s="275"/>
      <c r="M221" s="275"/>
      <c r="N221" s="275"/>
      <c r="O221" s="275"/>
      <c r="P221" s="275"/>
      <c r="Q221" s="275"/>
      <c r="R221" s="275"/>
    </row>
    <row r="222" spans="9:18">
      <c r="I222" s="275"/>
      <c r="J222" s="275"/>
      <c r="K222" s="275"/>
      <c r="L222" s="275"/>
      <c r="M222" s="275"/>
      <c r="N222" s="275"/>
      <c r="O222" s="275"/>
      <c r="P222" s="275"/>
      <c r="Q222" s="275"/>
      <c r="R222" s="275"/>
    </row>
    <row r="223" spans="9:18">
      <c r="I223" s="275"/>
      <c r="J223" s="275"/>
      <c r="K223" s="275"/>
      <c r="L223" s="275"/>
      <c r="M223" s="275"/>
      <c r="N223" s="275"/>
      <c r="O223" s="275"/>
      <c r="P223" s="275"/>
      <c r="Q223" s="275"/>
      <c r="R223" s="275"/>
    </row>
    <row r="224" spans="9:18">
      <c r="I224" s="275"/>
      <c r="J224" s="275"/>
      <c r="K224" s="275"/>
      <c r="L224" s="275"/>
      <c r="M224" s="275"/>
      <c r="N224" s="275"/>
      <c r="O224" s="275"/>
      <c r="P224" s="275"/>
      <c r="Q224" s="275"/>
      <c r="R224" s="275"/>
    </row>
    <row r="225" spans="9:18">
      <c r="I225" s="275"/>
      <c r="J225" s="275"/>
      <c r="K225" s="275"/>
      <c r="L225" s="275"/>
      <c r="M225" s="275"/>
      <c r="N225" s="275"/>
      <c r="O225" s="275"/>
      <c r="P225" s="275"/>
      <c r="Q225" s="275"/>
      <c r="R225" s="275"/>
    </row>
    <row r="226" spans="9:18">
      <c r="I226" s="275"/>
      <c r="J226" s="275"/>
      <c r="K226" s="275"/>
      <c r="L226" s="275"/>
      <c r="M226" s="275"/>
      <c r="N226" s="275"/>
      <c r="O226" s="275"/>
      <c r="P226" s="275"/>
      <c r="Q226" s="275"/>
      <c r="R226" s="275"/>
    </row>
    <row r="227" spans="9:18">
      <c r="I227" s="275"/>
      <c r="J227" s="275"/>
      <c r="K227" s="275"/>
      <c r="L227" s="275"/>
      <c r="M227" s="275"/>
      <c r="N227" s="275"/>
      <c r="O227" s="275"/>
      <c r="P227" s="275"/>
      <c r="Q227" s="275"/>
      <c r="R227" s="275"/>
    </row>
    <row r="228" spans="9:18">
      <c r="I228" s="275"/>
      <c r="J228" s="275"/>
      <c r="K228" s="275"/>
      <c r="L228" s="275"/>
      <c r="M228" s="275"/>
      <c r="N228" s="275"/>
      <c r="O228" s="275"/>
      <c r="P228" s="275"/>
      <c r="Q228" s="275"/>
      <c r="R228" s="275"/>
    </row>
    <row r="229" spans="9:18">
      <c r="I229" s="275"/>
      <c r="J229" s="275"/>
      <c r="K229" s="275"/>
      <c r="L229" s="275"/>
      <c r="M229" s="275"/>
      <c r="N229" s="275"/>
      <c r="O229" s="275"/>
      <c r="P229" s="275"/>
      <c r="Q229" s="275"/>
      <c r="R229" s="275"/>
    </row>
    <row r="230" spans="9:18">
      <c r="I230" s="275"/>
      <c r="J230" s="275"/>
      <c r="K230" s="275"/>
      <c r="L230" s="275"/>
      <c r="M230" s="275"/>
      <c r="N230" s="275"/>
      <c r="O230" s="275"/>
      <c r="P230" s="275"/>
      <c r="Q230" s="275"/>
      <c r="R230" s="275"/>
    </row>
    <row r="231" spans="9:18">
      <c r="I231" s="275"/>
      <c r="J231" s="275"/>
      <c r="K231" s="275"/>
      <c r="L231" s="275"/>
      <c r="M231" s="275"/>
      <c r="N231" s="275"/>
      <c r="O231" s="275"/>
      <c r="P231" s="275"/>
      <c r="Q231" s="275"/>
      <c r="R231" s="275"/>
    </row>
    <row r="232" spans="9:18">
      <c r="I232" s="275"/>
      <c r="J232" s="275"/>
      <c r="K232" s="275"/>
      <c r="L232" s="275"/>
      <c r="M232" s="275"/>
      <c r="N232" s="275"/>
      <c r="O232" s="275"/>
      <c r="P232" s="275"/>
      <c r="Q232" s="275"/>
      <c r="R232" s="275"/>
    </row>
    <row r="233" spans="9:18">
      <c r="I233" s="275"/>
      <c r="J233" s="275"/>
      <c r="K233" s="275"/>
      <c r="L233" s="275"/>
      <c r="M233" s="275"/>
      <c r="N233" s="275"/>
      <c r="O233" s="275"/>
      <c r="P233" s="275"/>
      <c r="Q233" s="275"/>
      <c r="R233" s="275"/>
    </row>
    <row r="234" spans="9:18">
      <c r="I234" s="275"/>
      <c r="J234" s="275"/>
      <c r="K234" s="275"/>
      <c r="L234" s="275"/>
      <c r="M234" s="275"/>
      <c r="N234" s="275"/>
      <c r="O234" s="275"/>
      <c r="P234" s="275"/>
      <c r="Q234" s="275"/>
      <c r="R234" s="275"/>
    </row>
    <row r="235" spans="9:18">
      <c r="I235" s="275"/>
      <c r="J235" s="275"/>
      <c r="K235" s="275"/>
      <c r="L235" s="275"/>
      <c r="M235" s="275"/>
      <c r="N235" s="275"/>
      <c r="O235" s="275"/>
      <c r="P235" s="275"/>
      <c r="Q235" s="275"/>
      <c r="R235" s="275"/>
    </row>
    <row r="236" spans="9:18">
      <c r="I236" s="275"/>
      <c r="J236" s="275"/>
      <c r="K236" s="275"/>
      <c r="L236" s="275"/>
      <c r="M236" s="275"/>
      <c r="N236" s="275"/>
      <c r="O236" s="275"/>
      <c r="P236" s="275"/>
      <c r="Q236" s="275"/>
      <c r="R236" s="275"/>
    </row>
    <row r="237" spans="9:18">
      <c r="I237" s="275"/>
      <c r="J237" s="275"/>
      <c r="K237" s="275"/>
      <c r="L237" s="275"/>
      <c r="M237" s="275"/>
      <c r="N237" s="275"/>
      <c r="O237" s="275"/>
      <c r="P237" s="275"/>
      <c r="Q237" s="275"/>
      <c r="R237" s="275"/>
    </row>
    <row r="238" spans="9:18">
      <c r="I238" s="275"/>
      <c r="J238" s="275"/>
      <c r="K238" s="275"/>
      <c r="L238" s="275"/>
      <c r="M238" s="275"/>
      <c r="N238" s="275"/>
      <c r="O238" s="275"/>
      <c r="P238" s="275"/>
      <c r="Q238" s="275"/>
      <c r="R238" s="275"/>
    </row>
    <row r="239" spans="9:18">
      <c r="I239" s="275"/>
      <c r="J239" s="275"/>
      <c r="K239" s="275"/>
      <c r="L239" s="275"/>
      <c r="M239" s="275"/>
      <c r="N239" s="275"/>
      <c r="O239" s="275"/>
      <c r="P239" s="275"/>
      <c r="Q239" s="275"/>
      <c r="R239" s="275"/>
    </row>
    <row r="240" spans="9:18">
      <c r="I240" s="275"/>
      <c r="J240" s="275"/>
      <c r="K240" s="275"/>
      <c r="L240" s="275"/>
      <c r="M240" s="275"/>
      <c r="N240" s="275"/>
      <c r="O240" s="275"/>
      <c r="P240" s="275"/>
      <c r="Q240" s="275"/>
      <c r="R240" s="275"/>
    </row>
    <row r="241" spans="9:18">
      <c r="I241" s="275"/>
      <c r="J241" s="275"/>
      <c r="K241" s="275"/>
      <c r="L241" s="275"/>
      <c r="M241" s="275"/>
      <c r="N241" s="275"/>
      <c r="O241" s="275"/>
      <c r="P241" s="275"/>
      <c r="Q241" s="275"/>
      <c r="R241" s="275"/>
    </row>
    <row r="242" spans="9:18">
      <c r="I242" s="275"/>
      <c r="J242" s="275"/>
      <c r="K242" s="275"/>
      <c r="L242" s="275"/>
      <c r="M242" s="275"/>
      <c r="N242" s="275"/>
      <c r="O242" s="275"/>
      <c r="P242" s="275"/>
      <c r="Q242" s="275"/>
      <c r="R242" s="275"/>
    </row>
    <row r="243" spans="9:18">
      <c r="I243" s="275"/>
      <c r="J243" s="275"/>
      <c r="K243" s="275"/>
      <c r="L243" s="275"/>
      <c r="M243" s="275"/>
      <c r="N243" s="275"/>
      <c r="O243" s="275"/>
      <c r="P243" s="275"/>
      <c r="Q243" s="275"/>
      <c r="R243" s="275"/>
    </row>
    <row r="244" spans="9:18">
      <c r="I244" s="275"/>
      <c r="J244" s="275"/>
      <c r="K244" s="275"/>
      <c r="L244" s="275"/>
      <c r="M244" s="275"/>
      <c r="N244" s="275"/>
      <c r="O244" s="275"/>
      <c r="P244" s="275"/>
      <c r="Q244" s="275"/>
      <c r="R244" s="275"/>
    </row>
    <row r="245" spans="9:18">
      <c r="I245" s="275"/>
      <c r="J245" s="275"/>
      <c r="K245" s="275"/>
      <c r="L245" s="275"/>
      <c r="M245" s="275"/>
      <c r="N245" s="275"/>
      <c r="O245" s="275"/>
      <c r="P245" s="275"/>
      <c r="Q245" s="275"/>
      <c r="R245" s="275"/>
    </row>
    <row r="246" spans="9:18">
      <c r="I246" s="275"/>
      <c r="J246" s="275"/>
      <c r="K246" s="275"/>
      <c r="L246" s="275"/>
      <c r="M246" s="275"/>
      <c r="N246" s="275"/>
      <c r="O246" s="275"/>
      <c r="P246" s="275"/>
      <c r="Q246" s="275"/>
      <c r="R246" s="275"/>
    </row>
    <row r="247" spans="9:18">
      <c r="I247" s="275"/>
      <c r="J247" s="275"/>
      <c r="K247" s="275"/>
      <c r="L247" s="275"/>
      <c r="M247" s="275"/>
      <c r="N247" s="275"/>
      <c r="O247" s="275"/>
      <c r="P247" s="275"/>
      <c r="Q247" s="275"/>
      <c r="R247" s="275"/>
    </row>
    <row r="248" spans="9:18">
      <c r="I248" s="275"/>
      <c r="J248" s="275"/>
      <c r="K248" s="275"/>
      <c r="L248" s="275"/>
      <c r="M248" s="275"/>
      <c r="N248" s="275"/>
      <c r="O248" s="275"/>
      <c r="P248" s="275"/>
      <c r="Q248" s="275"/>
      <c r="R248" s="275"/>
    </row>
    <row r="249" spans="9:18">
      <c r="I249" s="275"/>
      <c r="J249" s="275"/>
      <c r="K249" s="275"/>
      <c r="L249" s="275"/>
      <c r="M249" s="275"/>
      <c r="N249" s="275"/>
      <c r="O249" s="275"/>
      <c r="P249" s="275"/>
      <c r="Q249" s="275"/>
      <c r="R249" s="275"/>
    </row>
    <row r="250" spans="9:18">
      <c r="I250" s="275"/>
      <c r="J250" s="275"/>
      <c r="K250" s="275"/>
      <c r="L250" s="275"/>
      <c r="M250" s="275"/>
      <c r="N250" s="275"/>
      <c r="O250" s="275"/>
      <c r="P250" s="275"/>
      <c r="Q250" s="275"/>
      <c r="R250" s="275"/>
    </row>
    <row r="251" spans="9:18">
      <c r="I251" s="275"/>
      <c r="J251" s="275"/>
      <c r="K251" s="275"/>
      <c r="L251" s="275"/>
      <c r="M251" s="275"/>
      <c r="N251" s="275"/>
      <c r="O251" s="275"/>
      <c r="P251" s="275"/>
      <c r="Q251" s="275"/>
      <c r="R251" s="275"/>
    </row>
    <row r="252" spans="9:18">
      <c r="I252" s="275"/>
      <c r="J252" s="275"/>
      <c r="K252" s="275"/>
      <c r="L252" s="275"/>
      <c r="M252" s="275"/>
      <c r="N252" s="275"/>
      <c r="O252" s="275"/>
      <c r="P252" s="275"/>
      <c r="Q252" s="275"/>
      <c r="R252" s="275"/>
    </row>
    <row r="253" spans="9:18">
      <c r="I253" s="275"/>
      <c r="J253" s="275"/>
      <c r="K253" s="275"/>
      <c r="L253" s="275"/>
      <c r="M253" s="275"/>
      <c r="N253" s="275"/>
      <c r="O253" s="275"/>
      <c r="P253" s="275"/>
      <c r="Q253" s="275"/>
      <c r="R253" s="275"/>
    </row>
    <row r="254" spans="9:18">
      <c r="I254" s="275"/>
      <c r="J254" s="275"/>
      <c r="K254" s="275"/>
      <c r="L254" s="275"/>
      <c r="M254" s="275"/>
      <c r="N254" s="275"/>
      <c r="O254" s="275"/>
      <c r="P254" s="275"/>
      <c r="Q254" s="275"/>
      <c r="R254" s="275"/>
    </row>
    <row r="255" spans="9:18">
      <c r="I255" s="275"/>
      <c r="J255" s="275"/>
      <c r="K255" s="275"/>
      <c r="L255" s="275"/>
      <c r="M255" s="275"/>
      <c r="N255" s="275"/>
      <c r="O255" s="275"/>
      <c r="P255" s="275"/>
      <c r="Q255" s="275"/>
      <c r="R255" s="275"/>
    </row>
    <row r="256" spans="9:18">
      <c r="I256" s="275"/>
      <c r="J256" s="275"/>
      <c r="K256" s="275"/>
      <c r="L256" s="275"/>
      <c r="M256" s="275"/>
      <c r="N256" s="275"/>
      <c r="O256" s="275"/>
      <c r="P256" s="275"/>
      <c r="Q256" s="275"/>
      <c r="R256" s="275"/>
    </row>
    <row r="257" spans="9:18">
      <c r="I257" s="275"/>
      <c r="J257" s="275"/>
      <c r="K257" s="275"/>
      <c r="L257" s="275"/>
      <c r="M257" s="275"/>
      <c r="N257" s="275"/>
      <c r="O257" s="275"/>
      <c r="P257" s="275"/>
      <c r="Q257" s="275"/>
      <c r="R257" s="275"/>
    </row>
    <row r="258" spans="9:18">
      <c r="I258" s="275"/>
      <c r="J258" s="275"/>
      <c r="K258" s="275"/>
      <c r="L258" s="275"/>
      <c r="M258" s="275"/>
      <c r="N258" s="275"/>
      <c r="O258" s="275"/>
      <c r="P258" s="275"/>
      <c r="Q258" s="275"/>
      <c r="R258" s="275"/>
    </row>
    <row r="259" spans="9:18">
      <c r="I259" s="275"/>
      <c r="J259" s="275"/>
      <c r="K259" s="275"/>
      <c r="L259" s="275"/>
      <c r="M259" s="275"/>
      <c r="N259" s="275"/>
      <c r="O259" s="275"/>
      <c r="P259" s="275"/>
      <c r="Q259" s="275"/>
      <c r="R259" s="275"/>
    </row>
    <row r="260" spans="9:18">
      <c r="I260" s="275"/>
      <c r="J260" s="275"/>
      <c r="K260" s="275"/>
      <c r="L260" s="275"/>
      <c r="M260" s="275"/>
      <c r="N260" s="275"/>
      <c r="O260" s="275"/>
      <c r="P260" s="275"/>
      <c r="Q260" s="275"/>
      <c r="R260" s="275"/>
    </row>
    <row r="261" spans="9:18">
      <c r="I261" s="275"/>
      <c r="J261" s="275"/>
      <c r="K261" s="275"/>
      <c r="L261" s="275"/>
      <c r="M261" s="275"/>
      <c r="N261" s="275"/>
      <c r="O261" s="275"/>
      <c r="P261" s="275"/>
      <c r="Q261" s="275"/>
      <c r="R261" s="275"/>
    </row>
    <row r="262" spans="9:18">
      <c r="I262" s="275"/>
      <c r="J262" s="275"/>
      <c r="K262" s="275"/>
      <c r="L262" s="275"/>
      <c r="M262" s="275"/>
      <c r="N262" s="275"/>
      <c r="O262" s="275"/>
      <c r="P262" s="275"/>
      <c r="Q262" s="275"/>
      <c r="R262" s="275"/>
    </row>
    <row r="263" spans="9:18">
      <c r="I263" s="275"/>
      <c r="J263" s="275"/>
      <c r="K263" s="275"/>
      <c r="L263" s="275"/>
      <c r="M263" s="275"/>
      <c r="N263" s="275"/>
      <c r="O263" s="275"/>
      <c r="P263" s="275"/>
      <c r="Q263" s="275"/>
      <c r="R263" s="275"/>
    </row>
    <row r="264" spans="9:18">
      <c r="I264" s="275"/>
      <c r="J264" s="275"/>
      <c r="K264" s="275"/>
      <c r="L264" s="275"/>
      <c r="M264" s="275"/>
      <c r="N264" s="275"/>
      <c r="O264" s="275"/>
      <c r="P264" s="275"/>
      <c r="Q264" s="275"/>
      <c r="R264" s="275"/>
    </row>
    <row r="265" spans="9:18">
      <c r="I265" s="275"/>
      <c r="J265" s="275"/>
      <c r="K265" s="275"/>
      <c r="L265" s="275"/>
      <c r="M265" s="275"/>
      <c r="N265" s="275"/>
      <c r="O265" s="275"/>
      <c r="P265" s="275"/>
      <c r="Q265" s="275"/>
      <c r="R265" s="275"/>
    </row>
    <row r="266" spans="9:18">
      <c r="I266" s="275"/>
      <c r="J266" s="275"/>
      <c r="K266" s="275"/>
      <c r="L266" s="275"/>
      <c r="M266" s="275"/>
      <c r="N266" s="275"/>
      <c r="O266" s="275"/>
      <c r="P266" s="275"/>
      <c r="Q266" s="275"/>
      <c r="R266" s="275"/>
    </row>
    <row r="267" spans="9:18">
      <c r="I267" s="275"/>
      <c r="J267" s="275"/>
      <c r="K267" s="275"/>
      <c r="L267" s="275"/>
      <c r="M267" s="275"/>
      <c r="N267" s="275"/>
      <c r="O267" s="275"/>
      <c r="P267" s="275"/>
      <c r="Q267" s="275"/>
      <c r="R267" s="275"/>
    </row>
    <row r="268" spans="9:18">
      <c r="I268" s="275"/>
      <c r="J268" s="275"/>
      <c r="K268" s="275"/>
      <c r="L268" s="275"/>
      <c r="M268" s="275"/>
      <c r="N268" s="275"/>
      <c r="O268" s="275"/>
      <c r="P268" s="275"/>
      <c r="Q268" s="275"/>
      <c r="R268" s="275"/>
    </row>
    <row r="269" spans="9:18">
      <c r="I269" s="275"/>
      <c r="J269" s="275"/>
      <c r="K269" s="275"/>
      <c r="L269" s="275"/>
      <c r="M269" s="275"/>
      <c r="N269" s="275"/>
      <c r="O269" s="275"/>
      <c r="P269" s="275"/>
      <c r="Q269" s="275"/>
      <c r="R269" s="275"/>
    </row>
    <row r="270" spans="9:18">
      <c r="I270" s="275"/>
      <c r="J270" s="275"/>
      <c r="K270" s="275"/>
      <c r="L270" s="275"/>
      <c r="M270" s="275"/>
      <c r="N270" s="275"/>
      <c r="O270" s="275"/>
      <c r="P270" s="275"/>
      <c r="Q270" s="275"/>
      <c r="R270" s="275"/>
    </row>
    <row r="271" spans="9:18">
      <c r="I271" s="275"/>
      <c r="J271" s="275"/>
      <c r="K271" s="275"/>
      <c r="L271" s="275"/>
      <c r="M271" s="275"/>
      <c r="N271" s="275"/>
      <c r="O271" s="275"/>
      <c r="P271" s="275"/>
      <c r="Q271" s="275"/>
      <c r="R271" s="275"/>
    </row>
    <row r="272" spans="9:18">
      <c r="I272" s="275"/>
      <c r="J272" s="275"/>
      <c r="K272" s="275"/>
      <c r="L272" s="275"/>
      <c r="M272" s="275"/>
      <c r="N272" s="275"/>
      <c r="O272" s="275"/>
      <c r="P272" s="275"/>
      <c r="Q272" s="275"/>
      <c r="R272" s="275"/>
    </row>
    <row r="273" spans="9:18">
      <c r="I273" s="275"/>
      <c r="J273" s="275"/>
      <c r="K273" s="275"/>
      <c r="L273" s="275"/>
      <c r="M273" s="275"/>
      <c r="N273" s="275"/>
      <c r="O273" s="275"/>
      <c r="P273" s="275"/>
      <c r="Q273" s="275"/>
      <c r="R273" s="275"/>
    </row>
    <row r="274" spans="9:18">
      <c r="I274" s="275"/>
      <c r="J274" s="275"/>
      <c r="K274" s="275"/>
      <c r="L274" s="275"/>
      <c r="M274" s="275"/>
      <c r="N274" s="275"/>
      <c r="O274" s="275"/>
      <c r="P274" s="275"/>
      <c r="Q274" s="275"/>
      <c r="R274" s="275"/>
    </row>
    <row r="275" spans="9:18">
      <c r="I275" s="275"/>
      <c r="J275" s="275"/>
      <c r="K275" s="275"/>
      <c r="L275" s="275"/>
      <c r="M275" s="275"/>
      <c r="N275" s="275"/>
      <c r="O275" s="275"/>
      <c r="P275" s="275"/>
      <c r="Q275" s="275"/>
      <c r="R275" s="275"/>
    </row>
    <row r="276" spans="9:18">
      <c r="I276" s="275"/>
      <c r="J276" s="275"/>
      <c r="K276" s="275"/>
      <c r="L276" s="275"/>
      <c r="M276" s="275"/>
      <c r="N276" s="275"/>
      <c r="O276" s="275"/>
      <c r="P276" s="275"/>
      <c r="Q276" s="275"/>
      <c r="R276" s="275"/>
    </row>
    <row r="277" spans="9:18">
      <c r="I277" s="275"/>
      <c r="J277" s="275"/>
      <c r="K277" s="275"/>
      <c r="L277" s="275"/>
      <c r="M277" s="275"/>
      <c r="N277" s="275"/>
      <c r="O277" s="275"/>
      <c r="P277" s="275"/>
      <c r="Q277" s="275"/>
      <c r="R277" s="275"/>
    </row>
    <row r="278" spans="9:18">
      <c r="I278" s="275"/>
      <c r="J278" s="275"/>
      <c r="K278" s="275"/>
      <c r="L278" s="275"/>
      <c r="M278" s="275"/>
      <c r="N278" s="275"/>
      <c r="O278" s="275"/>
      <c r="P278" s="275"/>
      <c r="Q278" s="275"/>
      <c r="R278" s="275"/>
    </row>
    <row r="279" spans="9:18">
      <c r="I279" s="275"/>
      <c r="J279" s="275"/>
      <c r="K279" s="275"/>
      <c r="L279" s="275"/>
      <c r="M279" s="275"/>
      <c r="N279" s="275"/>
      <c r="O279" s="275"/>
      <c r="P279" s="275"/>
      <c r="Q279" s="275"/>
      <c r="R279" s="275"/>
    </row>
    <row r="280" spans="9:18">
      <c r="I280" s="275"/>
      <c r="J280" s="275"/>
      <c r="K280" s="275"/>
      <c r="L280" s="275"/>
      <c r="M280" s="275"/>
      <c r="N280" s="275"/>
      <c r="O280" s="275"/>
      <c r="P280" s="275"/>
      <c r="Q280" s="275"/>
      <c r="R280" s="275"/>
    </row>
    <row r="281" spans="9:18">
      <c r="I281" s="275"/>
      <c r="J281" s="275"/>
      <c r="K281" s="275"/>
      <c r="L281" s="275"/>
      <c r="M281" s="275"/>
      <c r="N281" s="275"/>
      <c r="O281" s="275"/>
      <c r="P281" s="275"/>
      <c r="Q281" s="275"/>
      <c r="R281" s="275"/>
    </row>
    <row r="282" spans="9:18">
      <c r="I282" s="275"/>
      <c r="J282" s="275"/>
      <c r="K282" s="275"/>
      <c r="L282" s="275"/>
      <c r="M282" s="275"/>
      <c r="N282" s="275"/>
      <c r="O282" s="275"/>
      <c r="P282" s="275"/>
      <c r="Q282" s="275"/>
      <c r="R282" s="275"/>
    </row>
    <row r="283" spans="9:18">
      <c r="I283" s="275"/>
      <c r="J283" s="275"/>
      <c r="K283" s="275"/>
      <c r="L283" s="275"/>
      <c r="M283" s="275"/>
      <c r="N283" s="275"/>
      <c r="O283" s="275"/>
      <c r="P283" s="275"/>
      <c r="Q283" s="275"/>
      <c r="R283" s="275"/>
    </row>
    <row r="284" spans="9:18">
      <c r="I284" s="275"/>
      <c r="J284" s="275"/>
      <c r="K284" s="275"/>
      <c r="L284" s="275"/>
      <c r="M284" s="275"/>
      <c r="N284" s="275"/>
      <c r="O284" s="275"/>
      <c r="P284" s="275"/>
      <c r="Q284" s="275"/>
      <c r="R284" s="275"/>
    </row>
    <row r="285" spans="9:18">
      <c r="I285" s="275"/>
      <c r="J285" s="275"/>
      <c r="K285" s="275"/>
      <c r="L285" s="275"/>
      <c r="M285" s="275"/>
      <c r="N285" s="275"/>
      <c r="O285" s="275"/>
      <c r="P285" s="275"/>
      <c r="Q285" s="275"/>
      <c r="R285" s="275"/>
    </row>
    <row r="286" spans="9:18">
      <c r="I286" s="275"/>
      <c r="J286" s="275"/>
      <c r="K286" s="275"/>
      <c r="L286" s="275"/>
      <c r="M286" s="275"/>
      <c r="N286" s="275"/>
      <c r="O286" s="275"/>
      <c r="P286" s="275"/>
      <c r="Q286" s="275"/>
      <c r="R286" s="275"/>
    </row>
    <row r="287" spans="9:18">
      <c r="I287" s="275"/>
      <c r="J287" s="275"/>
      <c r="K287" s="275"/>
      <c r="L287" s="275"/>
      <c r="M287" s="275"/>
      <c r="N287" s="275"/>
      <c r="O287" s="275"/>
      <c r="P287" s="275"/>
      <c r="Q287" s="275"/>
      <c r="R287" s="275"/>
    </row>
    <row r="288" spans="9:18">
      <c r="I288" s="275"/>
      <c r="J288" s="275"/>
      <c r="K288" s="275"/>
      <c r="L288" s="275"/>
      <c r="M288" s="275"/>
      <c r="N288" s="275"/>
      <c r="O288" s="275"/>
      <c r="P288" s="275"/>
      <c r="Q288" s="275"/>
      <c r="R288" s="275"/>
    </row>
    <row r="289" spans="9:18">
      <c r="I289" s="275"/>
      <c r="J289" s="275"/>
      <c r="K289" s="275"/>
      <c r="L289" s="275"/>
      <c r="M289" s="275"/>
      <c r="N289" s="275"/>
      <c r="O289" s="275"/>
      <c r="P289" s="275"/>
      <c r="Q289" s="275"/>
      <c r="R289" s="275"/>
    </row>
    <row r="290" spans="9:18">
      <c r="I290" s="275"/>
      <c r="J290" s="275"/>
      <c r="K290" s="275"/>
      <c r="L290" s="275"/>
      <c r="M290" s="275"/>
      <c r="N290" s="275"/>
      <c r="O290" s="275"/>
      <c r="P290" s="275"/>
      <c r="Q290" s="275"/>
      <c r="R290" s="275"/>
    </row>
    <row r="291" spans="9:18">
      <c r="I291" s="275"/>
      <c r="J291" s="275"/>
      <c r="K291" s="275"/>
      <c r="L291" s="275"/>
      <c r="M291" s="275"/>
      <c r="N291" s="275"/>
      <c r="O291" s="275"/>
      <c r="P291" s="275"/>
      <c r="Q291" s="275"/>
      <c r="R291" s="275"/>
    </row>
    <row r="292" spans="9:18">
      <c r="I292" s="275"/>
      <c r="J292" s="275"/>
      <c r="K292" s="275"/>
      <c r="L292" s="275"/>
      <c r="M292" s="275"/>
      <c r="N292" s="275"/>
      <c r="O292" s="275"/>
      <c r="P292" s="275"/>
      <c r="Q292" s="275"/>
      <c r="R292" s="275"/>
    </row>
    <row r="293" spans="9:18">
      <c r="I293" s="275"/>
      <c r="J293" s="275"/>
      <c r="K293" s="275"/>
      <c r="L293" s="275"/>
      <c r="M293" s="275"/>
      <c r="N293" s="275"/>
      <c r="O293" s="275"/>
      <c r="P293" s="275"/>
      <c r="Q293" s="275"/>
      <c r="R293" s="275"/>
    </row>
    <row r="294" spans="9:18">
      <c r="I294" s="275"/>
      <c r="J294" s="275"/>
      <c r="K294" s="275"/>
      <c r="L294" s="275"/>
      <c r="M294" s="275"/>
      <c r="N294" s="275"/>
      <c r="O294" s="275"/>
      <c r="P294" s="275"/>
      <c r="Q294" s="275"/>
      <c r="R294" s="275"/>
    </row>
    <row r="295" spans="9:18">
      <c r="I295" s="275"/>
      <c r="J295" s="275"/>
      <c r="K295" s="275"/>
      <c r="L295" s="275"/>
      <c r="M295" s="275"/>
      <c r="N295" s="275"/>
      <c r="O295" s="275"/>
      <c r="P295" s="275"/>
      <c r="Q295" s="275"/>
      <c r="R295" s="275"/>
    </row>
    <row r="296" spans="9:18">
      <c r="I296" s="275"/>
      <c r="J296" s="275"/>
      <c r="K296" s="275"/>
      <c r="L296" s="275"/>
      <c r="M296" s="275"/>
      <c r="N296" s="275"/>
      <c r="O296" s="275"/>
      <c r="P296" s="275"/>
      <c r="Q296" s="275"/>
      <c r="R296" s="275"/>
    </row>
    <row r="297" spans="9:18">
      <c r="I297" s="275"/>
      <c r="J297" s="275"/>
      <c r="K297" s="275"/>
      <c r="L297" s="275"/>
      <c r="M297" s="275"/>
      <c r="N297" s="275"/>
      <c r="O297" s="275"/>
      <c r="P297" s="275"/>
      <c r="Q297" s="275"/>
      <c r="R297" s="275"/>
    </row>
    <row r="298" spans="9:18">
      <c r="I298" s="275"/>
      <c r="J298" s="275"/>
      <c r="K298" s="275"/>
      <c r="L298" s="275"/>
      <c r="M298" s="275"/>
      <c r="N298" s="275"/>
      <c r="O298" s="275"/>
      <c r="P298" s="275"/>
      <c r="Q298" s="275"/>
      <c r="R298" s="275"/>
    </row>
    <row r="299" spans="9:18">
      <c r="I299" s="275"/>
      <c r="J299" s="275"/>
      <c r="K299" s="275"/>
      <c r="L299" s="275"/>
      <c r="M299" s="275"/>
      <c r="N299" s="275"/>
      <c r="O299" s="275"/>
      <c r="P299" s="275"/>
      <c r="Q299" s="275"/>
      <c r="R299" s="275"/>
    </row>
    <row r="300" spans="9:18">
      <c r="I300" s="275"/>
      <c r="J300" s="275"/>
      <c r="K300" s="275"/>
      <c r="L300" s="275"/>
      <c r="M300" s="275"/>
      <c r="N300" s="275"/>
      <c r="O300" s="275"/>
      <c r="P300" s="275"/>
      <c r="Q300" s="275"/>
      <c r="R300" s="275"/>
    </row>
    <row r="301" spans="9:18">
      <c r="I301" s="275"/>
      <c r="J301" s="275"/>
      <c r="K301" s="275"/>
      <c r="L301" s="275"/>
      <c r="M301" s="275"/>
      <c r="N301" s="275"/>
      <c r="O301" s="275"/>
      <c r="P301" s="275"/>
      <c r="Q301" s="275"/>
      <c r="R301" s="275"/>
    </row>
    <row r="302" spans="9:18">
      <c r="I302" s="275"/>
      <c r="J302" s="275"/>
      <c r="K302" s="275"/>
      <c r="L302" s="275"/>
      <c r="M302" s="275"/>
      <c r="N302" s="275"/>
      <c r="O302" s="275"/>
      <c r="P302" s="275"/>
      <c r="Q302" s="275"/>
      <c r="R302" s="275"/>
    </row>
    <row r="303" spans="9:18">
      <c r="I303" s="275"/>
      <c r="J303" s="275"/>
      <c r="K303" s="275"/>
      <c r="L303" s="275"/>
      <c r="M303" s="275"/>
      <c r="N303" s="275"/>
      <c r="O303" s="275"/>
      <c r="P303" s="275"/>
      <c r="Q303" s="275"/>
      <c r="R303" s="275"/>
    </row>
    <row r="304" spans="9:18">
      <c r="I304" s="275"/>
      <c r="J304" s="275"/>
      <c r="K304" s="275"/>
      <c r="L304" s="275"/>
      <c r="M304" s="275"/>
      <c r="N304" s="275"/>
      <c r="O304" s="275"/>
      <c r="P304" s="275"/>
      <c r="Q304" s="275"/>
      <c r="R304" s="275"/>
    </row>
    <row r="305" spans="9:18">
      <c r="I305" s="275"/>
      <c r="J305" s="275"/>
      <c r="K305" s="275"/>
      <c r="L305" s="275"/>
      <c r="M305" s="275"/>
      <c r="N305" s="275"/>
      <c r="O305" s="275"/>
      <c r="P305" s="275"/>
      <c r="Q305" s="275"/>
      <c r="R305" s="275"/>
    </row>
    <row r="306" spans="9:18">
      <c r="I306" s="275"/>
      <c r="J306" s="275"/>
      <c r="K306" s="275"/>
      <c r="L306" s="275"/>
      <c r="M306" s="275"/>
      <c r="N306" s="275"/>
      <c r="O306" s="275"/>
      <c r="P306" s="275"/>
      <c r="Q306" s="275"/>
      <c r="R306" s="275"/>
    </row>
    <row r="307" spans="9:18">
      <c r="I307" s="275"/>
      <c r="J307" s="275"/>
      <c r="K307" s="275"/>
      <c r="L307" s="275"/>
      <c r="M307" s="275"/>
      <c r="N307" s="275"/>
      <c r="O307" s="275"/>
      <c r="P307" s="275"/>
      <c r="Q307" s="275"/>
      <c r="R307" s="275"/>
    </row>
    <row r="308" spans="9:18">
      <c r="I308" s="275"/>
      <c r="J308" s="275"/>
      <c r="K308" s="275"/>
      <c r="L308" s="275"/>
      <c r="M308" s="275"/>
      <c r="N308" s="275"/>
      <c r="O308" s="275"/>
      <c r="P308" s="275"/>
      <c r="Q308" s="275"/>
      <c r="R308" s="275"/>
    </row>
    <row r="309" spans="9:18">
      <c r="I309" s="275"/>
      <c r="J309" s="275"/>
      <c r="K309" s="275"/>
      <c r="L309" s="275"/>
      <c r="M309" s="275"/>
      <c r="N309" s="275"/>
      <c r="O309" s="275"/>
      <c r="P309" s="275"/>
      <c r="Q309" s="275"/>
      <c r="R309" s="275"/>
    </row>
    <row r="310" spans="9:18">
      <c r="I310" s="275"/>
      <c r="J310" s="275"/>
      <c r="K310" s="275"/>
      <c r="L310" s="275"/>
      <c r="M310" s="275"/>
      <c r="N310" s="275"/>
      <c r="O310" s="275"/>
      <c r="P310" s="275"/>
      <c r="Q310" s="275"/>
      <c r="R310" s="275"/>
    </row>
    <row r="311" spans="9:18">
      <c r="I311" s="275"/>
      <c r="J311" s="275"/>
      <c r="K311" s="275"/>
      <c r="L311" s="275"/>
      <c r="M311" s="275"/>
      <c r="N311" s="275"/>
      <c r="O311" s="275"/>
      <c r="P311" s="275"/>
      <c r="Q311" s="275"/>
      <c r="R311" s="275"/>
    </row>
    <row r="312" spans="9:18">
      <c r="I312" s="275"/>
      <c r="J312" s="275"/>
      <c r="K312" s="275"/>
      <c r="L312" s="275"/>
      <c r="M312" s="275"/>
      <c r="N312" s="275"/>
      <c r="O312" s="275"/>
      <c r="P312" s="275"/>
      <c r="Q312" s="275"/>
      <c r="R312" s="275"/>
    </row>
    <row r="313" spans="9:18">
      <c r="I313" s="275"/>
      <c r="J313" s="275"/>
      <c r="K313" s="275"/>
      <c r="L313" s="275"/>
      <c r="M313" s="275"/>
      <c r="N313" s="275"/>
      <c r="O313" s="275"/>
      <c r="P313" s="275"/>
      <c r="Q313" s="275"/>
      <c r="R313" s="275"/>
    </row>
    <row r="314" spans="9:18">
      <c r="I314" s="275"/>
      <c r="J314" s="275"/>
      <c r="K314" s="275"/>
      <c r="L314" s="275"/>
      <c r="M314" s="275"/>
      <c r="N314" s="275"/>
      <c r="O314" s="275"/>
      <c r="P314" s="275"/>
      <c r="Q314" s="275"/>
      <c r="R314" s="275"/>
    </row>
    <row r="315" spans="9:18">
      <c r="I315" s="275"/>
      <c r="J315" s="275"/>
      <c r="K315" s="275"/>
      <c r="L315" s="275"/>
      <c r="M315" s="275"/>
      <c r="N315" s="275"/>
      <c r="O315" s="275"/>
      <c r="P315" s="275"/>
      <c r="Q315" s="275"/>
      <c r="R315" s="275"/>
    </row>
    <row r="316" spans="9:18">
      <c r="I316" s="275"/>
      <c r="J316" s="275"/>
      <c r="K316" s="275"/>
      <c r="L316" s="275"/>
      <c r="M316" s="275"/>
      <c r="N316" s="275"/>
      <c r="O316" s="275"/>
      <c r="P316" s="275"/>
      <c r="Q316" s="275"/>
      <c r="R316" s="275"/>
    </row>
    <row r="317" spans="9:18">
      <c r="I317" s="275"/>
      <c r="J317" s="275"/>
      <c r="K317" s="275"/>
      <c r="L317" s="275"/>
      <c r="M317" s="275"/>
      <c r="N317" s="275"/>
      <c r="O317" s="275"/>
      <c r="P317" s="275"/>
      <c r="Q317" s="275"/>
      <c r="R317" s="275"/>
    </row>
    <row r="318" spans="9:18">
      <c r="I318" s="275"/>
      <c r="J318" s="275"/>
      <c r="K318" s="275"/>
      <c r="L318" s="275"/>
      <c r="M318" s="275"/>
      <c r="N318" s="275"/>
      <c r="O318" s="275"/>
      <c r="P318" s="275"/>
      <c r="Q318" s="275"/>
      <c r="R318" s="275"/>
    </row>
    <row r="319" spans="9:18">
      <c r="I319" s="275"/>
      <c r="J319" s="275"/>
      <c r="K319" s="275"/>
      <c r="L319" s="275"/>
      <c r="M319" s="275"/>
      <c r="N319" s="275"/>
      <c r="O319" s="275"/>
      <c r="P319" s="275"/>
      <c r="Q319" s="275"/>
      <c r="R319" s="275"/>
    </row>
    <row r="320" spans="9:18">
      <c r="I320" s="275"/>
      <c r="J320" s="275"/>
      <c r="K320" s="275"/>
      <c r="L320" s="275"/>
      <c r="M320" s="275"/>
      <c r="N320" s="275"/>
      <c r="O320" s="275"/>
      <c r="P320" s="275"/>
      <c r="Q320" s="275"/>
      <c r="R320" s="275"/>
    </row>
    <row r="321" spans="9:18">
      <c r="I321" s="275"/>
      <c r="J321" s="275"/>
      <c r="K321" s="275"/>
      <c r="L321" s="275"/>
      <c r="M321" s="275"/>
      <c r="N321" s="275"/>
      <c r="O321" s="275"/>
      <c r="P321" s="275"/>
      <c r="Q321" s="275"/>
      <c r="R321" s="275"/>
    </row>
    <row r="322" spans="9:18">
      <c r="I322" s="275"/>
      <c r="J322" s="275"/>
      <c r="K322" s="275"/>
      <c r="L322" s="275"/>
      <c r="M322" s="275"/>
      <c r="N322" s="275"/>
      <c r="O322" s="275"/>
      <c r="P322" s="275"/>
      <c r="Q322" s="275"/>
      <c r="R322" s="275"/>
    </row>
    <row r="323" spans="9:18">
      <c r="I323" s="275"/>
      <c r="J323" s="275"/>
      <c r="K323" s="275"/>
      <c r="L323" s="275"/>
      <c r="M323" s="275"/>
      <c r="N323" s="275"/>
      <c r="O323" s="275"/>
      <c r="P323" s="275"/>
      <c r="Q323" s="275"/>
      <c r="R323" s="275"/>
    </row>
    <row r="324" spans="9:18">
      <c r="I324" s="275"/>
      <c r="J324" s="275"/>
      <c r="K324" s="275"/>
      <c r="L324" s="275"/>
      <c r="M324" s="275"/>
      <c r="N324" s="275"/>
      <c r="O324" s="275"/>
      <c r="P324" s="275"/>
      <c r="Q324" s="275"/>
      <c r="R324" s="275"/>
    </row>
    <row r="325" spans="9:18">
      <c r="I325" s="275"/>
      <c r="J325" s="275"/>
      <c r="K325" s="275"/>
      <c r="L325" s="275"/>
      <c r="M325" s="275"/>
      <c r="N325" s="275"/>
      <c r="O325" s="275"/>
      <c r="P325" s="275"/>
      <c r="Q325" s="275"/>
      <c r="R325" s="275"/>
    </row>
    <row r="326" spans="9:18">
      <c r="I326" s="275"/>
      <c r="J326" s="275"/>
      <c r="K326" s="275"/>
      <c r="L326" s="275"/>
      <c r="M326" s="275"/>
      <c r="N326" s="275"/>
      <c r="O326" s="275"/>
      <c r="P326" s="275"/>
      <c r="Q326" s="275"/>
      <c r="R326" s="275"/>
    </row>
    <row r="327" spans="9:18">
      <c r="I327" s="275"/>
      <c r="J327" s="275"/>
      <c r="K327" s="275"/>
      <c r="L327" s="275"/>
      <c r="M327" s="275"/>
      <c r="N327" s="275"/>
      <c r="O327" s="275"/>
      <c r="P327" s="275"/>
      <c r="Q327" s="275"/>
      <c r="R327" s="275"/>
    </row>
    <row r="328" spans="9:18">
      <c r="I328" s="275"/>
      <c r="J328" s="275"/>
      <c r="K328" s="275"/>
      <c r="L328" s="275"/>
      <c r="M328" s="275"/>
      <c r="N328" s="275"/>
      <c r="O328" s="275"/>
      <c r="P328" s="275"/>
      <c r="Q328" s="275"/>
      <c r="R328" s="275"/>
    </row>
    <row r="329" spans="9:18">
      <c r="I329" s="275"/>
      <c r="J329" s="275"/>
      <c r="K329" s="275"/>
      <c r="L329" s="275"/>
      <c r="M329" s="275"/>
      <c r="N329" s="275"/>
      <c r="O329" s="275"/>
      <c r="P329" s="275"/>
      <c r="Q329" s="275"/>
      <c r="R329" s="275"/>
    </row>
    <row r="330" spans="9:18">
      <c r="I330" s="275"/>
      <c r="J330" s="275"/>
      <c r="K330" s="275"/>
      <c r="L330" s="275"/>
      <c r="M330" s="275"/>
      <c r="N330" s="275"/>
      <c r="O330" s="275"/>
      <c r="P330" s="275"/>
      <c r="Q330" s="275"/>
      <c r="R330" s="275"/>
    </row>
    <row r="331" spans="9:18">
      <c r="I331" s="275"/>
      <c r="J331" s="275"/>
      <c r="K331" s="275"/>
      <c r="L331" s="275"/>
      <c r="M331" s="275"/>
      <c r="N331" s="275"/>
      <c r="O331" s="275"/>
      <c r="P331" s="275"/>
      <c r="Q331" s="275"/>
      <c r="R331" s="275"/>
    </row>
    <row r="332" spans="9:18">
      <c r="I332" s="275"/>
      <c r="J332" s="275"/>
      <c r="K332" s="275"/>
      <c r="L332" s="275"/>
      <c r="M332" s="275"/>
      <c r="N332" s="275"/>
      <c r="O332" s="275"/>
      <c r="P332" s="275"/>
      <c r="Q332" s="275"/>
      <c r="R332" s="275"/>
    </row>
    <row r="333" spans="9:18">
      <c r="I333" s="275"/>
      <c r="J333" s="275"/>
      <c r="K333" s="275"/>
      <c r="L333" s="275"/>
      <c r="M333" s="275"/>
      <c r="N333" s="275"/>
      <c r="O333" s="275"/>
      <c r="P333" s="275"/>
      <c r="Q333" s="275"/>
      <c r="R333" s="275"/>
    </row>
    <row r="334" spans="9:18">
      <c r="I334" s="275"/>
      <c r="J334" s="275"/>
      <c r="K334" s="275"/>
      <c r="L334" s="275"/>
      <c r="M334" s="275"/>
      <c r="N334" s="275"/>
      <c r="O334" s="275"/>
      <c r="P334" s="275"/>
      <c r="Q334" s="275"/>
      <c r="R334" s="275"/>
    </row>
    <row r="335" spans="9:18">
      <c r="I335" s="275"/>
      <c r="J335" s="275"/>
      <c r="K335" s="275"/>
      <c r="L335" s="275"/>
      <c r="M335" s="275"/>
      <c r="N335" s="275"/>
      <c r="O335" s="275"/>
      <c r="P335" s="275"/>
      <c r="Q335" s="275"/>
      <c r="R335" s="275"/>
    </row>
    <row r="336" spans="9:18">
      <c r="I336" s="275"/>
      <c r="J336" s="275"/>
      <c r="K336" s="275"/>
      <c r="L336" s="275"/>
      <c r="M336" s="275"/>
      <c r="N336" s="275"/>
      <c r="O336" s="275"/>
      <c r="P336" s="275"/>
      <c r="Q336" s="275"/>
      <c r="R336" s="275"/>
    </row>
    <row r="337" spans="9:18">
      <c r="I337" s="275"/>
      <c r="J337" s="275"/>
      <c r="K337" s="275"/>
      <c r="L337" s="275"/>
      <c r="M337" s="275"/>
      <c r="N337" s="275"/>
      <c r="O337" s="275"/>
      <c r="P337" s="275"/>
      <c r="Q337" s="275"/>
      <c r="R337" s="275"/>
    </row>
    <row r="338" spans="9:18">
      <c r="I338" s="275"/>
      <c r="J338" s="275"/>
      <c r="K338" s="275"/>
      <c r="L338" s="275"/>
      <c r="M338" s="275"/>
      <c r="N338" s="275"/>
      <c r="O338" s="275"/>
      <c r="P338" s="275"/>
      <c r="Q338" s="275"/>
      <c r="R338" s="275"/>
    </row>
    <row r="339" spans="9:18">
      <c r="I339" s="275"/>
      <c r="J339" s="275"/>
      <c r="K339" s="275"/>
      <c r="L339" s="275"/>
      <c r="M339" s="275"/>
      <c r="N339" s="275"/>
      <c r="O339" s="275"/>
      <c r="P339" s="275"/>
      <c r="Q339" s="275"/>
      <c r="R339" s="275"/>
    </row>
    <row r="340" spans="9:18">
      <c r="I340" s="275"/>
      <c r="J340" s="275"/>
      <c r="K340" s="275"/>
      <c r="L340" s="275"/>
      <c r="M340" s="275"/>
      <c r="N340" s="275"/>
      <c r="O340" s="275"/>
      <c r="P340" s="275"/>
      <c r="Q340" s="275"/>
      <c r="R340" s="275"/>
    </row>
    <row r="341" spans="9:18">
      <c r="I341" s="275"/>
      <c r="J341" s="275"/>
      <c r="K341" s="275"/>
      <c r="L341" s="275"/>
      <c r="M341" s="275"/>
      <c r="N341" s="275"/>
      <c r="O341" s="275"/>
      <c r="P341" s="275"/>
      <c r="Q341" s="275"/>
      <c r="R341" s="275"/>
    </row>
    <row r="342" spans="9:18">
      <c r="I342" s="275"/>
      <c r="J342" s="275"/>
      <c r="K342" s="275"/>
      <c r="L342" s="275"/>
      <c r="M342" s="275"/>
      <c r="N342" s="275"/>
      <c r="O342" s="275"/>
      <c r="P342" s="275"/>
      <c r="Q342" s="275"/>
      <c r="R342" s="275"/>
    </row>
    <row r="343" spans="9:18">
      <c r="I343" s="275"/>
      <c r="J343" s="275"/>
      <c r="K343" s="275"/>
      <c r="L343" s="275"/>
      <c r="M343" s="275"/>
      <c r="N343" s="275"/>
      <c r="O343" s="275"/>
      <c r="P343" s="275"/>
      <c r="Q343" s="275"/>
      <c r="R343" s="275"/>
    </row>
    <row r="344" spans="9:18">
      <c r="I344" s="275"/>
      <c r="J344" s="275"/>
      <c r="K344" s="275"/>
      <c r="L344" s="275"/>
      <c r="M344" s="275"/>
      <c r="N344" s="275"/>
      <c r="O344" s="275"/>
      <c r="P344" s="275"/>
      <c r="Q344" s="275"/>
      <c r="R344" s="275"/>
    </row>
    <row r="345" spans="9:18">
      <c r="I345" s="275"/>
      <c r="J345" s="275"/>
      <c r="K345" s="275"/>
      <c r="L345" s="275"/>
      <c r="M345" s="275"/>
      <c r="N345" s="275"/>
      <c r="O345" s="275"/>
      <c r="P345" s="275"/>
      <c r="Q345" s="275"/>
      <c r="R345" s="275"/>
    </row>
    <row r="346" spans="9:18">
      <c r="I346" s="275"/>
      <c r="J346" s="275"/>
      <c r="K346" s="275"/>
      <c r="L346" s="275"/>
      <c r="M346" s="275"/>
      <c r="N346" s="275"/>
      <c r="O346" s="275"/>
      <c r="P346" s="275"/>
      <c r="Q346" s="275"/>
      <c r="R346" s="275"/>
    </row>
    <row r="347" spans="9:18">
      <c r="I347" s="275"/>
      <c r="J347" s="275"/>
      <c r="K347" s="275"/>
      <c r="L347" s="275"/>
      <c r="M347" s="275"/>
      <c r="N347" s="275"/>
      <c r="O347" s="275"/>
      <c r="P347" s="275"/>
      <c r="Q347" s="275"/>
      <c r="R347" s="275"/>
    </row>
    <row r="348" spans="9:18">
      <c r="I348" s="275"/>
      <c r="J348" s="275"/>
      <c r="K348" s="275"/>
      <c r="L348" s="275"/>
      <c r="M348" s="275"/>
      <c r="N348" s="275"/>
      <c r="O348" s="275"/>
      <c r="P348" s="275"/>
      <c r="Q348" s="275"/>
      <c r="R348" s="275"/>
    </row>
    <row r="349" spans="9:18">
      <c r="I349" s="275"/>
      <c r="J349" s="275"/>
      <c r="K349" s="275"/>
      <c r="L349" s="275"/>
      <c r="M349" s="275"/>
      <c r="N349" s="275"/>
      <c r="O349" s="275"/>
      <c r="P349" s="275"/>
      <c r="Q349" s="275"/>
      <c r="R349" s="275"/>
    </row>
    <row r="350" spans="9:18">
      <c r="I350" s="275"/>
      <c r="J350" s="275"/>
      <c r="K350" s="275"/>
      <c r="L350" s="275"/>
      <c r="M350" s="275"/>
      <c r="N350" s="275"/>
      <c r="O350" s="275"/>
      <c r="P350" s="275"/>
      <c r="Q350" s="275"/>
      <c r="R350" s="275"/>
    </row>
    <row r="351" spans="9:18">
      <c r="I351" s="275"/>
      <c r="J351" s="275"/>
      <c r="K351" s="275"/>
      <c r="L351" s="275"/>
      <c r="M351" s="275"/>
      <c r="N351" s="275"/>
      <c r="O351" s="275"/>
      <c r="P351" s="275"/>
      <c r="Q351" s="275"/>
      <c r="R351" s="275"/>
    </row>
    <row r="352" spans="9:18">
      <c r="I352" s="275"/>
      <c r="J352" s="275"/>
      <c r="K352" s="275"/>
      <c r="L352" s="275"/>
      <c r="M352" s="275"/>
      <c r="N352" s="275"/>
      <c r="O352" s="275"/>
      <c r="P352" s="275"/>
      <c r="Q352" s="275"/>
      <c r="R352" s="275"/>
    </row>
    <row r="353" spans="9:18">
      <c r="I353" s="275"/>
      <c r="J353" s="275"/>
      <c r="K353" s="275"/>
      <c r="L353" s="275"/>
      <c r="M353" s="275"/>
      <c r="N353" s="275"/>
      <c r="O353" s="275"/>
      <c r="P353" s="275"/>
      <c r="Q353" s="275"/>
      <c r="R353" s="275"/>
    </row>
    <row r="354" spans="9:18">
      <c r="I354" s="275"/>
      <c r="J354" s="275"/>
      <c r="K354" s="275"/>
      <c r="L354" s="275"/>
      <c r="M354" s="275"/>
      <c r="N354" s="275"/>
      <c r="O354" s="275"/>
      <c r="P354" s="275"/>
      <c r="Q354" s="275"/>
      <c r="R354" s="275"/>
    </row>
    <row r="355" spans="9:18">
      <c r="I355" s="275"/>
      <c r="J355" s="275"/>
      <c r="K355" s="275"/>
      <c r="L355" s="275"/>
      <c r="M355" s="275"/>
      <c r="N355" s="275"/>
      <c r="O355" s="275"/>
      <c r="P355" s="275"/>
      <c r="Q355" s="275"/>
      <c r="R355" s="275"/>
    </row>
    <row r="356" spans="9:18">
      <c r="I356" s="275"/>
      <c r="J356" s="275"/>
      <c r="K356" s="275"/>
      <c r="L356" s="275"/>
      <c r="M356" s="275"/>
      <c r="N356" s="275"/>
      <c r="O356" s="275"/>
      <c r="P356" s="275"/>
      <c r="Q356" s="275"/>
      <c r="R356" s="275"/>
    </row>
    <row r="357" spans="9:18">
      <c r="I357" s="275"/>
      <c r="J357" s="275"/>
      <c r="K357" s="275"/>
      <c r="L357" s="275"/>
      <c r="M357" s="275"/>
      <c r="N357" s="275"/>
      <c r="O357" s="275"/>
      <c r="P357" s="275"/>
      <c r="Q357" s="275"/>
      <c r="R357" s="275"/>
    </row>
    <row r="358" spans="9:18">
      <c r="I358" s="275"/>
      <c r="J358" s="275"/>
      <c r="K358" s="275"/>
      <c r="L358" s="275"/>
      <c r="M358" s="275"/>
      <c r="N358" s="275"/>
      <c r="O358" s="275"/>
      <c r="P358" s="275"/>
      <c r="Q358" s="275"/>
      <c r="R358" s="275"/>
    </row>
    <row r="359" spans="9:18">
      <c r="I359" s="275"/>
      <c r="J359" s="275"/>
      <c r="K359" s="275"/>
      <c r="L359" s="275"/>
      <c r="M359" s="275"/>
      <c r="N359" s="275"/>
      <c r="O359" s="275"/>
      <c r="P359" s="275"/>
      <c r="Q359" s="275"/>
      <c r="R359" s="275"/>
    </row>
    <row r="360" spans="9:18">
      <c r="I360" s="275"/>
      <c r="J360" s="275"/>
      <c r="K360" s="275"/>
      <c r="L360" s="275"/>
      <c r="M360" s="275"/>
      <c r="N360" s="275"/>
      <c r="O360" s="275"/>
      <c r="P360" s="275"/>
      <c r="Q360" s="275"/>
      <c r="R360" s="275"/>
    </row>
    <row r="361" spans="9:18">
      <c r="I361" s="275"/>
      <c r="J361" s="275"/>
      <c r="K361" s="275"/>
      <c r="L361" s="275"/>
      <c r="M361" s="275"/>
      <c r="N361" s="275"/>
      <c r="O361" s="275"/>
      <c r="P361" s="275"/>
      <c r="Q361" s="275"/>
      <c r="R361" s="275"/>
    </row>
    <row r="362" spans="9:18">
      <c r="I362" s="275"/>
      <c r="J362" s="275"/>
      <c r="K362" s="275"/>
      <c r="L362" s="275"/>
      <c r="M362" s="275"/>
      <c r="N362" s="275"/>
      <c r="O362" s="275"/>
      <c r="P362" s="275"/>
      <c r="Q362" s="275"/>
      <c r="R362" s="275"/>
    </row>
    <row r="363" spans="9:18">
      <c r="I363" s="275"/>
      <c r="J363" s="275"/>
      <c r="K363" s="275"/>
      <c r="L363" s="275"/>
      <c r="M363" s="275"/>
      <c r="N363" s="275"/>
      <c r="O363" s="275"/>
      <c r="P363" s="275"/>
      <c r="Q363" s="275"/>
      <c r="R363" s="275"/>
    </row>
    <row r="364" spans="9:18">
      <c r="I364" s="275"/>
      <c r="J364" s="275"/>
      <c r="K364" s="275"/>
      <c r="L364" s="275"/>
      <c r="M364" s="275"/>
      <c r="N364" s="275"/>
      <c r="O364" s="275"/>
      <c r="P364" s="275"/>
      <c r="Q364" s="275"/>
      <c r="R364" s="275"/>
    </row>
    <row r="365" spans="9:18">
      <c r="I365" s="275"/>
      <c r="J365" s="275"/>
      <c r="K365" s="275"/>
      <c r="L365" s="275"/>
      <c r="M365" s="275"/>
      <c r="N365" s="275"/>
      <c r="O365" s="275"/>
      <c r="P365" s="275"/>
      <c r="Q365" s="275"/>
      <c r="R365" s="275"/>
    </row>
    <row r="366" spans="9:18">
      <c r="I366" s="275"/>
      <c r="J366" s="275"/>
      <c r="K366" s="275"/>
      <c r="L366" s="275"/>
      <c r="M366" s="275"/>
      <c r="N366" s="275"/>
      <c r="O366" s="275"/>
      <c r="P366" s="275"/>
      <c r="Q366" s="275"/>
      <c r="R366" s="275"/>
    </row>
    <row r="367" spans="9:18">
      <c r="I367" s="275"/>
      <c r="J367" s="275"/>
      <c r="K367" s="275"/>
      <c r="L367" s="275"/>
      <c r="M367" s="275"/>
      <c r="N367" s="275"/>
      <c r="O367" s="275"/>
      <c r="P367" s="275"/>
      <c r="Q367" s="275"/>
      <c r="R367" s="275"/>
    </row>
    <row r="368" spans="9:18">
      <c r="I368" s="275"/>
      <c r="J368" s="275"/>
      <c r="K368" s="275"/>
      <c r="L368" s="275"/>
      <c r="M368" s="275"/>
      <c r="N368" s="275"/>
      <c r="O368" s="275"/>
      <c r="P368" s="275"/>
      <c r="Q368" s="275"/>
      <c r="R368" s="275"/>
    </row>
    <row r="369" spans="9:18">
      <c r="I369" s="275"/>
      <c r="J369" s="275"/>
      <c r="K369" s="275"/>
      <c r="L369" s="275"/>
      <c r="M369" s="275"/>
      <c r="N369" s="275"/>
      <c r="O369" s="275"/>
      <c r="P369" s="275"/>
      <c r="Q369" s="275"/>
      <c r="R369" s="275"/>
    </row>
    <row r="370" spans="9:18">
      <c r="I370" s="275"/>
      <c r="J370" s="275"/>
      <c r="K370" s="275"/>
      <c r="L370" s="275"/>
      <c r="M370" s="275"/>
      <c r="N370" s="275"/>
      <c r="O370" s="275"/>
      <c r="P370" s="275"/>
      <c r="Q370" s="275"/>
      <c r="R370" s="275"/>
    </row>
    <row r="371" spans="9:18">
      <c r="I371" s="275"/>
      <c r="J371" s="275"/>
      <c r="K371" s="275"/>
      <c r="L371" s="275"/>
      <c r="M371" s="275"/>
      <c r="N371" s="275"/>
      <c r="O371" s="275"/>
      <c r="P371" s="275"/>
      <c r="Q371" s="275"/>
      <c r="R371" s="275"/>
    </row>
    <row r="372" spans="9:18">
      <c r="I372" s="275"/>
      <c r="J372" s="275"/>
      <c r="K372" s="275"/>
      <c r="L372" s="275"/>
      <c r="M372" s="275"/>
      <c r="N372" s="275"/>
      <c r="O372" s="275"/>
      <c r="P372" s="275"/>
      <c r="Q372" s="275"/>
      <c r="R372" s="275"/>
    </row>
    <row r="373" spans="9:18">
      <c r="I373" s="275"/>
      <c r="J373" s="275"/>
      <c r="K373" s="275"/>
      <c r="L373" s="275"/>
      <c r="M373" s="275"/>
      <c r="N373" s="275"/>
      <c r="O373" s="275"/>
      <c r="P373" s="275"/>
      <c r="Q373" s="275"/>
      <c r="R373" s="275"/>
    </row>
    <row r="374" spans="9:18">
      <c r="I374" s="275"/>
      <c r="J374" s="275"/>
      <c r="K374" s="275"/>
      <c r="L374" s="275"/>
      <c r="M374" s="275"/>
      <c r="N374" s="275"/>
      <c r="O374" s="275"/>
      <c r="P374" s="275"/>
      <c r="Q374" s="275"/>
      <c r="R374" s="275"/>
    </row>
    <row r="375" spans="9:18">
      <c r="I375" s="275"/>
      <c r="J375" s="275"/>
      <c r="K375" s="275"/>
      <c r="L375" s="275"/>
      <c r="M375" s="275"/>
      <c r="N375" s="275"/>
      <c r="O375" s="275"/>
      <c r="P375" s="275"/>
      <c r="Q375" s="275"/>
      <c r="R375" s="275"/>
    </row>
    <row r="376" spans="9:18">
      <c r="I376" s="275"/>
      <c r="J376" s="275"/>
      <c r="K376" s="275"/>
      <c r="L376" s="275"/>
      <c r="M376" s="275"/>
      <c r="N376" s="275"/>
      <c r="O376" s="275"/>
      <c r="P376" s="275"/>
      <c r="Q376" s="275"/>
      <c r="R376" s="275"/>
    </row>
    <row r="377" spans="9:18">
      <c r="I377" s="275"/>
      <c r="J377" s="275"/>
      <c r="K377" s="275"/>
      <c r="L377" s="275"/>
      <c r="M377" s="275"/>
      <c r="N377" s="275"/>
      <c r="O377" s="275"/>
      <c r="P377" s="275"/>
      <c r="Q377" s="275"/>
      <c r="R377" s="275"/>
    </row>
    <row r="378" spans="9:18">
      <c r="I378" s="275"/>
      <c r="J378" s="275"/>
      <c r="K378" s="275"/>
      <c r="L378" s="275"/>
      <c r="M378" s="275"/>
      <c r="N378" s="275"/>
      <c r="O378" s="275"/>
      <c r="P378" s="275"/>
      <c r="Q378" s="275"/>
      <c r="R378" s="275"/>
    </row>
    <row r="379" spans="9:18">
      <c r="I379" s="275"/>
      <c r="J379" s="275"/>
      <c r="K379" s="275"/>
      <c r="L379" s="275"/>
      <c r="M379" s="275"/>
      <c r="N379" s="275"/>
      <c r="O379" s="275"/>
      <c r="P379" s="275"/>
      <c r="Q379" s="275"/>
      <c r="R379" s="275"/>
    </row>
    <row r="380" spans="9:18">
      <c r="I380" s="275"/>
      <c r="J380" s="275"/>
      <c r="K380" s="275"/>
      <c r="L380" s="275"/>
      <c r="M380" s="275"/>
      <c r="N380" s="275"/>
      <c r="O380" s="275"/>
      <c r="P380" s="275"/>
      <c r="Q380" s="275"/>
      <c r="R380" s="275"/>
    </row>
    <row r="381" spans="9:18">
      <c r="I381" s="275"/>
      <c r="J381" s="275"/>
      <c r="K381" s="275"/>
      <c r="L381" s="275"/>
      <c r="M381" s="275"/>
      <c r="N381" s="275"/>
      <c r="O381" s="275"/>
      <c r="P381" s="275"/>
      <c r="Q381" s="275"/>
      <c r="R381" s="275"/>
    </row>
    <row r="382" spans="9:18">
      <c r="I382" s="275"/>
      <c r="J382" s="275"/>
      <c r="K382" s="275"/>
      <c r="L382" s="275"/>
      <c r="M382" s="275"/>
      <c r="N382" s="275"/>
      <c r="O382" s="275"/>
      <c r="P382" s="275"/>
      <c r="Q382" s="275"/>
      <c r="R382" s="275"/>
    </row>
    <row r="383" spans="9:18">
      <c r="I383" s="275"/>
      <c r="J383" s="275"/>
      <c r="K383" s="275"/>
      <c r="L383" s="275"/>
      <c r="M383" s="275"/>
      <c r="N383" s="275"/>
      <c r="O383" s="275"/>
      <c r="P383" s="275"/>
      <c r="Q383" s="275"/>
      <c r="R383" s="275"/>
    </row>
    <row r="384" spans="9:18">
      <c r="I384" s="275"/>
      <c r="J384" s="275"/>
      <c r="K384" s="275"/>
      <c r="L384" s="275"/>
      <c r="M384" s="275"/>
      <c r="N384" s="275"/>
      <c r="O384" s="275"/>
      <c r="P384" s="275"/>
      <c r="Q384" s="275"/>
      <c r="R384" s="275"/>
    </row>
    <row r="385" spans="9:18">
      <c r="I385" s="275"/>
      <c r="J385" s="275"/>
      <c r="K385" s="275"/>
      <c r="L385" s="275"/>
      <c r="M385" s="275"/>
      <c r="N385" s="275"/>
      <c r="O385" s="275"/>
      <c r="P385" s="275"/>
      <c r="Q385" s="275"/>
      <c r="R385" s="275"/>
    </row>
    <row r="386" spans="9:18">
      <c r="I386" s="275"/>
      <c r="J386" s="275"/>
      <c r="K386" s="275"/>
      <c r="L386" s="275"/>
      <c r="M386" s="275"/>
      <c r="N386" s="275"/>
      <c r="O386" s="275"/>
      <c r="P386" s="275"/>
      <c r="Q386" s="275"/>
      <c r="R386" s="275"/>
    </row>
    <row r="387" spans="9:18">
      <c r="I387" s="275"/>
      <c r="J387" s="275"/>
      <c r="K387" s="275"/>
      <c r="L387" s="275"/>
      <c r="M387" s="275"/>
      <c r="N387" s="275"/>
      <c r="O387" s="275"/>
      <c r="P387" s="275"/>
      <c r="Q387" s="275"/>
      <c r="R387" s="275"/>
    </row>
    <row r="388" spans="9:18">
      <c r="I388" s="275"/>
      <c r="J388" s="275"/>
      <c r="K388" s="275"/>
      <c r="L388" s="275"/>
      <c r="M388" s="275"/>
      <c r="N388" s="275"/>
      <c r="O388" s="275"/>
      <c r="P388" s="275"/>
      <c r="Q388" s="275"/>
      <c r="R388" s="275"/>
    </row>
    <row r="389" spans="9:18">
      <c r="I389" s="275"/>
      <c r="J389" s="275"/>
      <c r="K389" s="275"/>
      <c r="L389" s="275"/>
      <c r="M389" s="275"/>
      <c r="N389" s="275"/>
      <c r="O389" s="275"/>
      <c r="P389" s="275"/>
      <c r="Q389" s="275"/>
      <c r="R389" s="275"/>
    </row>
    <row r="390" spans="9:18">
      <c r="I390" s="275"/>
      <c r="J390" s="275"/>
      <c r="K390" s="275"/>
      <c r="L390" s="275"/>
      <c r="M390" s="275"/>
      <c r="N390" s="275"/>
      <c r="O390" s="275"/>
      <c r="P390" s="275"/>
      <c r="Q390" s="275"/>
      <c r="R390" s="275"/>
    </row>
    <row r="391" spans="9:18">
      <c r="I391" s="275"/>
      <c r="J391" s="275"/>
      <c r="K391" s="275"/>
      <c r="L391" s="275"/>
      <c r="M391" s="275"/>
      <c r="N391" s="275"/>
      <c r="O391" s="275"/>
      <c r="P391" s="275"/>
      <c r="Q391" s="275"/>
      <c r="R391" s="275"/>
    </row>
    <row r="392" spans="9:18">
      <c r="I392" s="275"/>
      <c r="J392" s="275"/>
      <c r="K392" s="275"/>
      <c r="L392" s="275"/>
      <c r="M392" s="275"/>
      <c r="N392" s="275"/>
      <c r="O392" s="275"/>
      <c r="P392" s="275"/>
      <c r="Q392" s="275"/>
      <c r="R392" s="275"/>
    </row>
    <row r="393" spans="9:18">
      <c r="I393" s="275"/>
      <c r="J393" s="275"/>
      <c r="K393" s="275"/>
      <c r="L393" s="275"/>
      <c r="M393" s="275"/>
      <c r="N393" s="275"/>
      <c r="O393" s="275"/>
      <c r="P393" s="275"/>
      <c r="Q393" s="275"/>
      <c r="R393" s="275"/>
    </row>
    <row r="394" spans="9:18">
      <c r="I394" s="275"/>
      <c r="J394" s="275"/>
      <c r="K394" s="275"/>
      <c r="L394" s="275"/>
      <c r="M394" s="275"/>
      <c r="N394" s="275"/>
      <c r="O394" s="275"/>
      <c r="P394" s="275"/>
      <c r="Q394" s="275"/>
      <c r="R394" s="275"/>
    </row>
    <row r="395" spans="9:18">
      <c r="I395" s="275"/>
      <c r="J395" s="275"/>
      <c r="K395" s="275"/>
      <c r="L395" s="275"/>
      <c r="M395" s="275"/>
      <c r="N395" s="275"/>
      <c r="O395" s="275"/>
      <c r="P395" s="275"/>
      <c r="Q395" s="275"/>
      <c r="R395" s="275"/>
    </row>
    <row r="396" spans="9:18">
      <c r="I396" s="275"/>
      <c r="J396" s="275"/>
      <c r="K396" s="275"/>
      <c r="L396" s="275"/>
      <c r="M396" s="275"/>
      <c r="N396" s="275"/>
      <c r="O396" s="275"/>
      <c r="P396" s="275"/>
      <c r="Q396" s="275"/>
      <c r="R396" s="275"/>
    </row>
    <row r="397" spans="9:18">
      <c r="I397" s="275"/>
      <c r="J397" s="275"/>
      <c r="K397" s="275"/>
      <c r="L397" s="275"/>
      <c r="M397" s="275"/>
      <c r="N397" s="275"/>
      <c r="O397" s="275"/>
      <c r="P397" s="275"/>
      <c r="Q397" s="275"/>
      <c r="R397" s="275"/>
    </row>
    <row r="398" spans="9:18">
      <c r="I398" s="275"/>
      <c r="J398" s="275"/>
      <c r="K398" s="275"/>
      <c r="L398" s="275"/>
      <c r="M398" s="275"/>
      <c r="N398" s="275"/>
      <c r="O398" s="275"/>
      <c r="P398" s="275"/>
      <c r="Q398" s="275"/>
      <c r="R398" s="275"/>
    </row>
    <row r="399" spans="9:18">
      <c r="I399" s="275"/>
      <c r="J399" s="275"/>
      <c r="K399" s="275"/>
      <c r="L399" s="275"/>
      <c r="M399" s="275"/>
      <c r="N399" s="275"/>
      <c r="O399" s="275"/>
      <c r="P399" s="275"/>
      <c r="Q399" s="275"/>
      <c r="R399" s="275"/>
    </row>
    <row r="400" spans="9:18">
      <c r="I400" s="275"/>
      <c r="J400" s="275"/>
      <c r="K400" s="275"/>
      <c r="L400" s="275"/>
      <c r="M400" s="275"/>
      <c r="N400" s="275"/>
      <c r="O400" s="275"/>
      <c r="P400" s="275"/>
      <c r="Q400" s="275"/>
      <c r="R400" s="275"/>
    </row>
    <row r="401" spans="9:18">
      <c r="I401" s="275"/>
      <c r="J401" s="275"/>
      <c r="K401" s="275"/>
      <c r="L401" s="275"/>
      <c r="M401" s="275"/>
      <c r="N401" s="275"/>
      <c r="O401" s="275"/>
      <c r="P401" s="275"/>
      <c r="Q401" s="275"/>
      <c r="R401" s="275"/>
    </row>
    <row r="402" spans="9:18">
      <c r="I402" s="275"/>
      <c r="J402" s="275"/>
      <c r="K402" s="275"/>
      <c r="L402" s="275"/>
      <c r="M402" s="275"/>
      <c r="N402" s="275"/>
      <c r="O402" s="275"/>
      <c r="P402" s="275"/>
      <c r="Q402" s="275"/>
      <c r="R402" s="275"/>
    </row>
    <row r="403" spans="9:18">
      <c r="I403" s="275"/>
      <c r="J403" s="275"/>
      <c r="K403" s="275"/>
      <c r="L403" s="275"/>
      <c r="M403" s="275"/>
      <c r="N403" s="275"/>
      <c r="O403" s="275"/>
      <c r="P403" s="275"/>
      <c r="Q403" s="275"/>
      <c r="R403" s="275"/>
    </row>
  </sheetData>
  <mergeCells count="21">
    <mergeCell ref="G1:I1"/>
    <mergeCell ref="A6:R6"/>
    <mergeCell ref="Q1:R1"/>
    <mergeCell ref="A55:R55"/>
    <mergeCell ref="L7:R7"/>
    <mergeCell ref="A8:A9"/>
    <mergeCell ref="B8:B9"/>
    <mergeCell ref="C8:G8"/>
    <mergeCell ref="A7:B7"/>
    <mergeCell ref="H8:H9"/>
    <mergeCell ref="I8:L8"/>
    <mergeCell ref="M8:P8"/>
    <mergeCell ref="Q8:R8"/>
    <mergeCell ref="K11:L43"/>
    <mergeCell ref="K47:O47"/>
    <mergeCell ref="K48:O48"/>
    <mergeCell ref="H50:I50"/>
    <mergeCell ref="K51:O51"/>
    <mergeCell ref="A4:R5"/>
    <mergeCell ref="A2:R2"/>
    <mergeCell ref="A3:R3"/>
  </mergeCells>
  <phoneticPr fontId="0" type="noConversion"/>
  <printOptions horizontalCentered="1"/>
  <pageMargins left="0.2" right="0.2" top="0.2" bottom="0.2" header="0.25" footer="0.2"/>
  <pageSetup paperSize="9" scale="74" orientation="landscape" r:id="rId1"/>
</worksheet>
</file>

<file path=xl/worksheets/sheet59.xml><?xml version="1.0" encoding="utf-8"?>
<worksheet xmlns="http://schemas.openxmlformats.org/spreadsheetml/2006/main" xmlns:r="http://schemas.openxmlformats.org/officeDocument/2006/relationships">
  <dimension ref="A1:BS712"/>
  <sheetViews>
    <sheetView view="pageBreakPreview" topLeftCell="B27" zoomScaleNormal="70" zoomScaleSheetLayoutView="100" workbookViewId="0">
      <selection activeCell="G43" sqref="G43"/>
    </sheetView>
  </sheetViews>
  <sheetFormatPr defaultRowHeight="12.75"/>
  <cols>
    <col min="1" max="1" width="5.5703125" style="275" customWidth="1"/>
    <col min="2" max="2" width="14.5703125" style="275" customWidth="1"/>
    <col min="3" max="3" width="10.28515625" style="275" customWidth="1"/>
    <col min="4" max="4" width="8.42578125" style="275" customWidth="1"/>
    <col min="5" max="6" width="9.85546875" style="275" customWidth="1"/>
    <col min="7" max="7" width="10.85546875" style="275" customWidth="1"/>
    <col min="8" max="8" width="12.85546875" style="275" customWidth="1"/>
    <col min="9" max="9" width="9.7109375" style="261" customWidth="1"/>
    <col min="10" max="10" width="11.140625" style="261" customWidth="1"/>
    <col min="11" max="11" width="8" style="261" customWidth="1"/>
    <col min="12" max="12" width="8.140625" style="261" customWidth="1"/>
    <col min="13" max="13" width="9.42578125" style="261" customWidth="1"/>
    <col min="14" max="14" width="8.85546875" style="261" customWidth="1"/>
    <col min="15" max="15" width="10.7109375" style="261" customWidth="1"/>
    <col min="16" max="16" width="8.140625" style="261" customWidth="1"/>
    <col min="17" max="17" width="10.42578125" style="261" customWidth="1"/>
    <col min="18" max="18" width="11.42578125" style="261" customWidth="1"/>
    <col min="19" max="19" width="10.140625" style="275" customWidth="1"/>
    <col min="20" max="71" width="9.140625" style="275"/>
    <col min="72" max="16384" width="9.140625" style="261"/>
  </cols>
  <sheetData>
    <row r="1" spans="1:71" ht="12.75" customHeight="1">
      <c r="G1" s="992"/>
      <c r="H1" s="992"/>
      <c r="I1" s="992"/>
      <c r="J1" s="275"/>
      <c r="K1" s="275"/>
      <c r="L1" s="275"/>
      <c r="M1" s="275"/>
      <c r="N1" s="275"/>
      <c r="O1" s="275"/>
      <c r="P1" s="275"/>
      <c r="Q1" s="994" t="s">
        <v>526</v>
      </c>
      <c r="R1" s="994"/>
    </row>
    <row r="2" spans="1:71" ht="15.75">
      <c r="A2" s="990" t="s">
        <v>0</v>
      </c>
      <c r="B2" s="990"/>
      <c r="C2" s="990"/>
      <c r="D2" s="990"/>
      <c r="E2" s="990"/>
      <c r="F2" s="990"/>
      <c r="G2" s="990"/>
      <c r="H2" s="990"/>
      <c r="I2" s="990"/>
      <c r="J2" s="990"/>
      <c r="K2" s="990"/>
      <c r="L2" s="990"/>
      <c r="M2" s="990"/>
      <c r="N2" s="990"/>
      <c r="O2" s="990"/>
      <c r="P2" s="990"/>
      <c r="Q2" s="990"/>
      <c r="R2" s="990"/>
    </row>
    <row r="3" spans="1:71" ht="18">
      <c r="A3" s="991" t="s">
        <v>734</v>
      </c>
      <c r="B3" s="991"/>
      <c r="C3" s="991"/>
      <c r="D3" s="991"/>
      <c r="E3" s="991"/>
      <c r="F3" s="991"/>
      <c r="G3" s="991"/>
      <c r="H3" s="991"/>
      <c r="I3" s="991"/>
      <c r="J3" s="991"/>
      <c r="K3" s="991"/>
      <c r="L3" s="991"/>
      <c r="M3" s="991"/>
      <c r="N3" s="991"/>
      <c r="O3" s="991"/>
      <c r="P3" s="991"/>
      <c r="Q3" s="991"/>
      <c r="R3" s="991"/>
    </row>
    <row r="4" spans="1:71" ht="12.75" customHeight="1">
      <c r="A4" s="989" t="s">
        <v>743</v>
      </c>
      <c r="B4" s="989"/>
      <c r="C4" s="989"/>
      <c r="D4" s="989"/>
      <c r="E4" s="989"/>
      <c r="F4" s="989"/>
      <c r="G4" s="989"/>
      <c r="H4" s="989"/>
      <c r="I4" s="989"/>
      <c r="J4" s="989"/>
      <c r="K4" s="989"/>
      <c r="L4" s="989"/>
      <c r="M4" s="989"/>
      <c r="N4" s="989"/>
      <c r="O4" s="989"/>
      <c r="P4" s="989"/>
      <c r="Q4" s="989"/>
      <c r="R4" s="989"/>
    </row>
    <row r="5" spans="1:71" s="262" customFormat="1" ht="7.5" customHeight="1">
      <c r="A5" s="989"/>
      <c r="B5" s="989"/>
      <c r="C5" s="989"/>
      <c r="D5" s="989"/>
      <c r="E5" s="989"/>
      <c r="F5" s="989"/>
      <c r="G5" s="989"/>
      <c r="H5" s="989"/>
      <c r="I5" s="989"/>
      <c r="J5" s="989"/>
      <c r="K5" s="989"/>
      <c r="L5" s="989"/>
      <c r="M5" s="989"/>
      <c r="N5" s="989"/>
      <c r="O5" s="989"/>
      <c r="P5" s="989"/>
      <c r="Q5" s="989"/>
      <c r="R5" s="989"/>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row>
    <row r="6" spans="1:71">
      <c r="A6" s="993"/>
      <c r="B6" s="993"/>
      <c r="C6" s="993"/>
      <c r="D6" s="993"/>
      <c r="E6" s="993"/>
      <c r="F6" s="993"/>
      <c r="G6" s="993"/>
      <c r="H6" s="993"/>
      <c r="I6" s="993"/>
      <c r="J6" s="993"/>
      <c r="K6" s="993"/>
      <c r="L6" s="993"/>
      <c r="M6" s="993"/>
      <c r="N6" s="993"/>
      <c r="O6" s="993"/>
      <c r="P6" s="993"/>
      <c r="Q6" s="993"/>
      <c r="R6" s="993"/>
    </row>
    <row r="7" spans="1:71">
      <c r="A7" s="999" t="s">
        <v>919</v>
      </c>
      <c r="B7" s="999"/>
      <c r="H7" s="309"/>
      <c r="I7" s="275"/>
      <c r="J7" s="275"/>
      <c r="K7" s="275"/>
      <c r="L7" s="995"/>
      <c r="M7" s="995"/>
      <c r="N7" s="995"/>
      <c r="O7" s="995"/>
      <c r="P7" s="995"/>
      <c r="Q7" s="995"/>
      <c r="R7" s="995"/>
    </row>
    <row r="8" spans="1:71" ht="52.5" customHeight="1">
      <c r="A8" s="900" t="s">
        <v>2</v>
      </c>
      <c r="B8" s="900" t="s">
        <v>3</v>
      </c>
      <c r="C8" s="996" t="s">
        <v>479</v>
      </c>
      <c r="D8" s="997"/>
      <c r="E8" s="997"/>
      <c r="F8" s="997"/>
      <c r="G8" s="998"/>
      <c r="H8" s="1000" t="s">
        <v>81</v>
      </c>
      <c r="I8" s="996" t="s">
        <v>82</v>
      </c>
      <c r="J8" s="997"/>
      <c r="K8" s="997"/>
      <c r="L8" s="998"/>
      <c r="M8" s="900" t="s">
        <v>641</v>
      </c>
      <c r="N8" s="900"/>
      <c r="O8" s="900"/>
      <c r="P8" s="900"/>
      <c r="Q8" s="1002" t="s">
        <v>697</v>
      </c>
      <c r="R8" s="1002"/>
    </row>
    <row r="9" spans="1:71" ht="51" customHeight="1">
      <c r="A9" s="900"/>
      <c r="B9" s="900"/>
      <c r="C9" s="310" t="s">
        <v>5</v>
      </c>
      <c r="D9" s="310" t="s">
        <v>6</v>
      </c>
      <c r="E9" s="310" t="s">
        <v>349</v>
      </c>
      <c r="F9" s="311" t="s">
        <v>96</v>
      </c>
      <c r="G9" s="311" t="s">
        <v>219</v>
      </c>
      <c r="H9" s="1001"/>
      <c r="I9" s="326" t="s">
        <v>86</v>
      </c>
      <c r="J9" s="326" t="s">
        <v>18</v>
      </c>
      <c r="K9" s="326" t="s">
        <v>39</v>
      </c>
      <c r="L9" s="326" t="s">
        <v>676</v>
      </c>
      <c r="M9" s="332" t="s">
        <v>16</v>
      </c>
      <c r="N9" s="438" t="s">
        <v>998</v>
      </c>
      <c r="O9" s="438" t="s">
        <v>1001</v>
      </c>
      <c r="P9" s="438" t="s">
        <v>1000</v>
      </c>
      <c r="Q9" s="344" t="s">
        <v>702</v>
      </c>
      <c r="R9" s="344" t="s">
        <v>700</v>
      </c>
    </row>
    <row r="10" spans="1:71" s="340" customFormat="1">
      <c r="A10" s="338">
        <v>1</v>
      </c>
      <c r="B10" s="338">
        <v>2</v>
      </c>
      <c r="C10" s="338">
        <v>3</v>
      </c>
      <c r="D10" s="338">
        <v>4</v>
      </c>
      <c r="E10" s="338">
        <v>5</v>
      </c>
      <c r="F10" s="338">
        <v>6</v>
      </c>
      <c r="G10" s="338">
        <v>7</v>
      </c>
      <c r="H10" s="338">
        <v>8</v>
      </c>
      <c r="I10" s="338">
        <v>9</v>
      </c>
      <c r="J10" s="338">
        <v>10</v>
      </c>
      <c r="K10" s="338">
        <v>11</v>
      </c>
      <c r="L10" s="338">
        <v>12</v>
      </c>
      <c r="M10" s="338">
        <v>13</v>
      </c>
      <c r="N10" s="338">
        <v>14</v>
      </c>
      <c r="O10" s="338">
        <v>15</v>
      </c>
      <c r="P10" s="338">
        <v>16</v>
      </c>
      <c r="Q10" s="338">
        <v>19</v>
      </c>
      <c r="R10" s="338">
        <v>20</v>
      </c>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row>
    <row r="11" spans="1:71">
      <c r="A11" s="279">
        <v>1</v>
      </c>
      <c r="B11" s="379" t="s">
        <v>887</v>
      </c>
      <c r="C11" s="280">
        <f>'enrolment vs availed_UPY'!H11</f>
        <v>25837</v>
      </c>
      <c r="D11" s="280">
        <f>'enrolment vs availed_UPY'!I11</f>
        <v>3760</v>
      </c>
      <c r="E11" s="280">
        <v>0</v>
      </c>
      <c r="F11" s="280">
        <v>0</v>
      </c>
      <c r="G11" s="280">
        <f>C11+D11</f>
        <v>29597</v>
      </c>
      <c r="H11" s="312">
        <v>220</v>
      </c>
      <c r="I11" s="480">
        <f>J11</f>
        <v>976.70100000000002</v>
      </c>
      <c r="J11" s="480">
        <f>G11*150*H11/1000000</f>
        <v>976.70100000000002</v>
      </c>
      <c r="K11" s="891" t="s">
        <v>946</v>
      </c>
      <c r="L11" s="1003"/>
      <c r="M11" s="480">
        <f>N11+O11+P11</f>
        <v>68.221085000000002</v>
      </c>
      <c r="N11" s="480">
        <f>G11*95*15/1000000</f>
        <v>42.175725</v>
      </c>
      <c r="O11" s="480">
        <f>G11*20*22/1000000</f>
        <v>13.022679999999999</v>
      </c>
      <c r="P11" s="480">
        <f>G11*20*22/1000000</f>
        <v>13.022679999999999</v>
      </c>
      <c r="Q11" s="280">
        <v>150</v>
      </c>
      <c r="R11" s="481">
        <f>S11*1500/100000</f>
        <v>15.673831275</v>
      </c>
      <c r="S11" s="482">
        <f>J11+M11</f>
        <v>1044.9220849999999</v>
      </c>
    </row>
    <row r="12" spans="1:71">
      <c r="A12" s="279">
        <v>2</v>
      </c>
      <c r="B12" s="379" t="s">
        <v>888</v>
      </c>
      <c r="C12" s="280">
        <f>'enrolment vs availed_UPY'!H12</f>
        <v>20089</v>
      </c>
      <c r="D12" s="280">
        <f>'enrolment vs availed_UPY'!I12</f>
        <v>26547</v>
      </c>
      <c r="E12" s="280">
        <v>0</v>
      </c>
      <c r="F12" s="280">
        <v>0</v>
      </c>
      <c r="G12" s="280">
        <f t="shared" ref="G12:G43" si="0">C12+D12</f>
        <v>46636</v>
      </c>
      <c r="H12" s="312">
        <v>220</v>
      </c>
      <c r="I12" s="480">
        <f t="shared" ref="I12:I43" si="1">J12</f>
        <v>1538.9880000000001</v>
      </c>
      <c r="J12" s="480">
        <f t="shared" ref="J12:J43" si="2">G12*150*H12/1000000</f>
        <v>1538.9880000000001</v>
      </c>
      <c r="K12" s="1004"/>
      <c r="L12" s="1005"/>
      <c r="M12" s="480">
        <f t="shared" ref="M12:M43" si="3">N12+O12+P12</f>
        <v>107.49598</v>
      </c>
      <c r="N12" s="480">
        <f t="shared" ref="N12:N43" si="4">G12*95*15/1000000</f>
        <v>66.456299999999999</v>
      </c>
      <c r="O12" s="480">
        <f t="shared" ref="O12:O43" si="5">G12*20*22/1000000</f>
        <v>20.519839999999999</v>
      </c>
      <c r="P12" s="480">
        <f t="shared" ref="P12:P43" si="6">G12*20*22/1000000</f>
        <v>20.519839999999999</v>
      </c>
      <c r="Q12" s="280">
        <v>150</v>
      </c>
      <c r="R12" s="481">
        <f t="shared" ref="R12:R43" si="7">S12*1500/100000</f>
        <v>24.697259699999996</v>
      </c>
      <c r="S12" s="482">
        <f t="shared" ref="S12:S43" si="8">J12+M12</f>
        <v>1646.48398</v>
      </c>
    </row>
    <row r="13" spans="1:71">
      <c r="A13" s="279">
        <v>3</v>
      </c>
      <c r="B13" s="379" t="s">
        <v>889</v>
      </c>
      <c r="C13" s="280">
        <f>'enrolment vs availed_UPY'!H13</f>
        <v>36638</v>
      </c>
      <c r="D13" s="280">
        <f>'enrolment vs availed_UPY'!I13</f>
        <v>13934</v>
      </c>
      <c r="E13" s="280">
        <v>0</v>
      </c>
      <c r="F13" s="280">
        <v>0</v>
      </c>
      <c r="G13" s="280">
        <f t="shared" si="0"/>
        <v>50572</v>
      </c>
      <c r="H13" s="312">
        <v>220</v>
      </c>
      <c r="I13" s="480">
        <f t="shared" si="1"/>
        <v>1668.876</v>
      </c>
      <c r="J13" s="480">
        <f t="shared" si="2"/>
        <v>1668.876</v>
      </c>
      <c r="K13" s="1004"/>
      <c r="L13" s="1005"/>
      <c r="M13" s="480">
        <f t="shared" si="3"/>
        <v>116.56845999999999</v>
      </c>
      <c r="N13" s="480">
        <f t="shared" si="4"/>
        <v>72.065100000000001</v>
      </c>
      <c r="O13" s="480">
        <f t="shared" si="5"/>
        <v>22.25168</v>
      </c>
      <c r="P13" s="480">
        <f t="shared" si="6"/>
        <v>22.25168</v>
      </c>
      <c r="Q13" s="280">
        <v>150</v>
      </c>
      <c r="R13" s="481">
        <f t="shared" si="7"/>
        <v>26.781666900000001</v>
      </c>
      <c r="S13" s="482">
        <f t="shared" si="8"/>
        <v>1785.4444599999999</v>
      </c>
    </row>
    <row r="14" spans="1:71">
      <c r="A14" s="279">
        <v>4</v>
      </c>
      <c r="B14" s="379" t="s">
        <v>890</v>
      </c>
      <c r="C14" s="280">
        <f>'enrolment vs availed_UPY'!H14</f>
        <v>68614</v>
      </c>
      <c r="D14" s="280">
        <f>'enrolment vs availed_UPY'!I14</f>
        <v>14346</v>
      </c>
      <c r="E14" s="280">
        <v>0</v>
      </c>
      <c r="F14" s="280">
        <v>0</v>
      </c>
      <c r="G14" s="280">
        <f t="shared" si="0"/>
        <v>82960</v>
      </c>
      <c r="H14" s="312">
        <v>220</v>
      </c>
      <c r="I14" s="480">
        <f t="shared" si="1"/>
        <v>2737.68</v>
      </c>
      <c r="J14" s="480">
        <f t="shared" si="2"/>
        <v>2737.68</v>
      </c>
      <c r="K14" s="1004"/>
      <c r="L14" s="1005"/>
      <c r="M14" s="480">
        <f t="shared" si="3"/>
        <v>191.22280000000001</v>
      </c>
      <c r="N14" s="480">
        <f t="shared" si="4"/>
        <v>118.218</v>
      </c>
      <c r="O14" s="480">
        <f t="shared" si="5"/>
        <v>36.502400000000002</v>
      </c>
      <c r="P14" s="480">
        <f t="shared" si="6"/>
        <v>36.502400000000002</v>
      </c>
      <c r="Q14" s="280">
        <v>150</v>
      </c>
      <c r="R14" s="481">
        <f t="shared" si="7"/>
        <v>43.933542000000003</v>
      </c>
      <c r="S14" s="482">
        <f t="shared" si="8"/>
        <v>2928.9027999999998</v>
      </c>
    </row>
    <row r="15" spans="1:71">
      <c r="A15" s="279">
        <v>5</v>
      </c>
      <c r="B15" s="379" t="s">
        <v>891</v>
      </c>
      <c r="C15" s="280">
        <f>'enrolment vs availed_UPY'!H15</f>
        <v>67115</v>
      </c>
      <c r="D15" s="280">
        <f>'enrolment vs availed_UPY'!I15</f>
        <v>2233</v>
      </c>
      <c r="E15" s="280">
        <v>0</v>
      </c>
      <c r="F15" s="280">
        <v>0</v>
      </c>
      <c r="G15" s="280">
        <f t="shared" si="0"/>
        <v>69348</v>
      </c>
      <c r="H15" s="312">
        <v>220</v>
      </c>
      <c r="I15" s="480">
        <f t="shared" si="1"/>
        <v>2288.4839999999999</v>
      </c>
      <c r="J15" s="480">
        <f t="shared" si="2"/>
        <v>2288.4839999999999</v>
      </c>
      <c r="K15" s="1004"/>
      <c r="L15" s="1005"/>
      <c r="M15" s="480">
        <f t="shared" si="3"/>
        <v>159.84714000000002</v>
      </c>
      <c r="N15" s="480">
        <f t="shared" si="4"/>
        <v>98.820899999999995</v>
      </c>
      <c r="O15" s="480">
        <f t="shared" si="5"/>
        <v>30.513120000000001</v>
      </c>
      <c r="P15" s="480">
        <f t="shared" si="6"/>
        <v>30.513120000000001</v>
      </c>
      <c r="Q15" s="280">
        <v>150</v>
      </c>
      <c r="R15" s="481">
        <f t="shared" si="7"/>
        <v>36.724967099999994</v>
      </c>
      <c r="S15" s="482">
        <f t="shared" si="8"/>
        <v>2448.3311399999998</v>
      </c>
    </row>
    <row r="16" spans="1:71">
      <c r="A16" s="279">
        <v>6</v>
      </c>
      <c r="B16" s="379" t="s">
        <v>892</v>
      </c>
      <c r="C16" s="280">
        <f>'enrolment vs availed_UPY'!H16</f>
        <v>38443</v>
      </c>
      <c r="D16" s="280">
        <f>'enrolment vs availed_UPY'!I16</f>
        <v>15768</v>
      </c>
      <c r="E16" s="280">
        <v>0</v>
      </c>
      <c r="F16" s="280">
        <v>0</v>
      </c>
      <c r="G16" s="280">
        <f t="shared" si="0"/>
        <v>54211</v>
      </c>
      <c r="H16" s="312">
        <v>220</v>
      </c>
      <c r="I16" s="480">
        <f t="shared" si="1"/>
        <v>1788.963</v>
      </c>
      <c r="J16" s="480">
        <f t="shared" si="2"/>
        <v>1788.963</v>
      </c>
      <c r="K16" s="1004"/>
      <c r="L16" s="1005"/>
      <c r="M16" s="480">
        <f t="shared" si="3"/>
        <v>124.956355</v>
      </c>
      <c r="N16" s="480">
        <f t="shared" si="4"/>
        <v>77.250675000000001</v>
      </c>
      <c r="O16" s="480">
        <f t="shared" si="5"/>
        <v>23.85284</v>
      </c>
      <c r="P16" s="480">
        <f t="shared" si="6"/>
        <v>23.85284</v>
      </c>
      <c r="Q16" s="280">
        <v>150</v>
      </c>
      <c r="R16" s="481">
        <f t="shared" si="7"/>
        <v>28.708790325000002</v>
      </c>
      <c r="S16" s="482">
        <f t="shared" si="8"/>
        <v>1913.919355</v>
      </c>
    </row>
    <row r="17" spans="1:19">
      <c r="A17" s="279">
        <v>7</v>
      </c>
      <c r="B17" s="379" t="s">
        <v>893</v>
      </c>
      <c r="C17" s="280">
        <f>'enrolment vs availed_UPY'!H17</f>
        <v>39429</v>
      </c>
      <c r="D17" s="280">
        <f>'enrolment vs availed_UPY'!I17</f>
        <v>6908</v>
      </c>
      <c r="E17" s="280">
        <v>0</v>
      </c>
      <c r="F17" s="280">
        <v>0</v>
      </c>
      <c r="G17" s="280">
        <f t="shared" si="0"/>
        <v>46337</v>
      </c>
      <c r="H17" s="312">
        <v>220</v>
      </c>
      <c r="I17" s="480">
        <f t="shared" si="1"/>
        <v>1529.1210000000001</v>
      </c>
      <c r="J17" s="480">
        <f t="shared" si="2"/>
        <v>1529.1210000000001</v>
      </c>
      <c r="K17" s="1004"/>
      <c r="L17" s="1005"/>
      <c r="M17" s="480">
        <f t="shared" si="3"/>
        <v>106.80678500000002</v>
      </c>
      <c r="N17" s="480">
        <f t="shared" si="4"/>
        <v>66.030225000000002</v>
      </c>
      <c r="O17" s="480">
        <f t="shared" si="5"/>
        <v>20.388280000000002</v>
      </c>
      <c r="P17" s="480">
        <f t="shared" si="6"/>
        <v>20.388280000000002</v>
      </c>
      <c r="Q17" s="280">
        <v>150</v>
      </c>
      <c r="R17" s="481">
        <f t="shared" si="7"/>
        <v>24.538916775000001</v>
      </c>
      <c r="S17" s="482">
        <f t="shared" si="8"/>
        <v>1635.9277850000001</v>
      </c>
    </row>
    <row r="18" spans="1:19">
      <c r="A18" s="279">
        <v>8</v>
      </c>
      <c r="B18" s="379" t="s">
        <v>894</v>
      </c>
      <c r="C18" s="280">
        <f>'enrolment vs availed_UPY'!H18</f>
        <v>56577</v>
      </c>
      <c r="D18" s="280">
        <f>'enrolment vs availed_UPY'!I18</f>
        <v>20346</v>
      </c>
      <c r="E18" s="280">
        <v>0</v>
      </c>
      <c r="F18" s="280">
        <v>0</v>
      </c>
      <c r="G18" s="280">
        <f t="shared" si="0"/>
        <v>76923</v>
      </c>
      <c r="H18" s="312">
        <v>220</v>
      </c>
      <c r="I18" s="480">
        <f t="shared" si="1"/>
        <v>2538.4589999999998</v>
      </c>
      <c r="J18" s="480">
        <f t="shared" si="2"/>
        <v>2538.4589999999998</v>
      </c>
      <c r="K18" s="1004"/>
      <c r="L18" s="1005"/>
      <c r="M18" s="480">
        <f t="shared" si="3"/>
        <v>177.30751499999997</v>
      </c>
      <c r="N18" s="480">
        <f t="shared" si="4"/>
        <v>109.615275</v>
      </c>
      <c r="O18" s="480">
        <f t="shared" si="5"/>
        <v>33.846119999999999</v>
      </c>
      <c r="P18" s="480">
        <f t="shared" si="6"/>
        <v>33.846119999999999</v>
      </c>
      <c r="Q18" s="280">
        <v>150</v>
      </c>
      <c r="R18" s="481">
        <f t="shared" si="7"/>
        <v>40.736497724999992</v>
      </c>
      <c r="S18" s="482">
        <f t="shared" si="8"/>
        <v>2715.7665149999998</v>
      </c>
    </row>
    <row r="19" spans="1:19">
      <c r="A19" s="279">
        <v>9</v>
      </c>
      <c r="B19" s="379" t="s">
        <v>895</v>
      </c>
      <c r="C19" s="280">
        <f>'enrolment vs availed_UPY'!H19</f>
        <v>13000</v>
      </c>
      <c r="D19" s="280">
        <f>'enrolment vs availed_UPY'!I19</f>
        <v>15509</v>
      </c>
      <c r="E19" s="280">
        <v>0</v>
      </c>
      <c r="F19" s="280">
        <v>0</v>
      </c>
      <c r="G19" s="280">
        <f t="shared" si="0"/>
        <v>28509</v>
      </c>
      <c r="H19" s="312">
        <v>220</v>
      </c>
      <c r="I19" s="480">
        <f t="shared" si="1"/>
        <v>940.79700000000003</v>
      </c>
      <c r="J19" s="480">
        <f t="shared" si="2"/>
        <v>940.79700000000003</v>
      </c>
      <c r="K19" s="1004"/>
      <c r="L19" s="1005"/>
      <c r="M19" s="480">
        <f t="shared" si="3"/>
        <v>65.713245000000001</v>
      </c>
      <c r="N19" s="480">
        <f t="shared" si="4"/>
        <v>40.625324999999997</v>
      </c>
      <c r="O19" s="480">
        <f t="shared" si="5"/>
        <v>12.54396</v>
      </c>
      <c r="P19" s="480">
        <f t="shared" si="6"/>
        <v>12.54396</v>
      </c>
      <c r="Q19" s="280">
        <v>150</v>
      </c>
      <c r="R19" s="481">
        <f t="shared" si="7"/>
        <v>15.097653675000002</v>
      </c>
      <c r="S19" s="482">
        <f t="shared" si="8"/>
        <v>1006.5102450000001</v>
      </c>
    </row>
    <row r="20" spans="1:19">
      <c r="A20" s="279">
        <v>10</v>
      </c>
      <c r="B20" s="379" t="s">
        <v>896</v>
      </c>
      <c r="C20" s="280">
        <f>'enrolment vs availed_UPY'!H20</f>
        <v>28593</v>
      </c>
      <c r="D20" s="280">
        <f>'enrolment vs availed_UPY'!I20</f>
        <v>3107</v>
      </c>
      <c r="E20" s="280">
        <v>0</v>
      </c>
      <c r="F20" s="280">
        <v>0</v>
      </c>
      <c r="G20" s="280">
        <f t="shared" si="0"/>
        <v>31700</v>
      </c>
      <c r="H20" s="312">
        <v>220</v>
      </c>
      <c r="I20" s="480">
        <f t="shared" si="1"/>
        <v>1046.0999999999999</v>
      </c>
      <c r="J20" s="480">
        <f t="shared" si="2"/>
        <v>1046.0999999999999</v>
      </c>
      <c r="K20" s="1004"/>
      <c r="L20" s="1005"/>
      <c r="M20" s="480">
        <f t="shared" si="3"/>
        <v>73.0685</v>
      </c>
      <c r="N20" s="480">
        <f t="shared" si="4"/>
        <v>45.172499999999999</v>
      </c>
      <c r="O20" s="480">
        <f t="shared" si="5"/>
        <v>13.948</v>
      </c>
      <c r="P20" s="480">
        <f t="shared" si="6"/>
        <v>13.948</v>
      </c>
      <c r="Q20" s="280">
        <v>150</v>
      </c>
      <c r="R20" s="481">
        <f t="shared" si="7"/>
        <v>16.787527499999999</v>
      </c>
      <c r="S20" s="482">
        <f t="shared" si="8"/>
        <v>1119.1685</v>
      </c>
    </row>
    <row r="21" spans="1:19">
      <c r="A21" s="279">
        <v>11</v>
      </c>
      <c r="B21" s="379" t="s">
        <v>897</v>
      </c>
      <c r="C21" s="280">
        <f>'enrolment vs availed_UPY'!H21</f>
        <v>79655</v>
      </c>
      <c r="D21" s="280">
        <f>'enrolment vs availed_UPY'!I21</f>
        <v>5045</v>
      </c>
      <c r="E21" s="280">
        <v>0</v>
      </c>
      <c r="F21" s="280">
        <v>0</v>
      </c>
      <c r="G21" s="280">
        <f t="shared" si="0"/>
        <v>84700</v>
      </c>
      <c r="H21" s="312">
        <v>220</v>
      </c>
      <c r="I21" s="480">
        <f t="shared" si="1"/>
        <v>2795.1</v>
      </c>
      <c r="J21" s="480">
        <f t="shared" si="2"/>
        <v>2795.1</v>
      </c>
      <c r="K21" s="1004"/>
      <c r="L21" s="1005"/>
      <c r="M21" s="480">
        <f t="shared" si="3"/>
        <v>195.23350000000002</v>
      </c>
      <c r="N21" s="480">
        <f t="shared" si="4"/>
        <v>120.69750000000001</v>
      </c>
      <c r="O21" s="480">
        <f t="shared" si="5"/>
        <v>37.268000000000001</v>
      </c>
      <c r="P21" s="480">
        <f t="shared" si="6"/>
        <v>37.268000000000001</v>
      </c>
      <c r="Q21" s="280">
        <v>150</v>
      </c>
      <c r="R21" s="481">
        <f t="shared" si="7"/>
        <v>44.855002499999998</v>
      </c>
      <c r="S21" s="482">
        <f t="shared" si="8"/>
        <v>2990.3334999999997</v>
      </c>
    </row>
    <row r="22" spans="1:19">
      <c r="A22" s="279">
        <v>12</v>
      </c>
      <c r="B22" s="379" t="s">
        <v>898</v>
      </c>
      <c r="C22" s="280">
        <f>'enrolment vs availed_UPY'!H22</f>
        <v>47644</v>
      </c>
      <c r="D22" s="280">
        <f>'enrolment vs availed_UPY'!I22</f>
        <v>22934</v>
      </c>
      <c r="E22" s="280">
        <v>0</v>
      </c>
      <c r="F22" s="280">
        <v>0</v>
      </c>
      <c r="G22" s="280">
        <f t="shared" si="0"/>
        <v>70578</v>
      </c>
      <c r="H22" s="312">
        <v>220</v>
      </c>
      <c r="I22" s="480">
        <f t="shared" si="1"/>
        <v>2329.0740000000001</v>
      </c>
      <c r="J22" s="480">
        <f t="shared" si="2"/>
        <v>2329.0740000000001</v>
      </c>
      <c r="K22" s="1004"/>
      <c r="L22" s="1005"/>
      <c r="M22" s="480">
        <f t="shared" si="3"/>
        <v>162.68228999999999</v>
      </c>
      <c r="N22" s="480">
        <f t="shared" si="4"/>
        <v>100.57365</v>
      </c>
      <c r="O22" s="480">
        <f t="shared" si="5"/>
        <v>31.054320000000001</v>
      </c>
      <c r="P22" s="480">
        <f t="shared" si="6"/>
        <v>31.054320000000001</v>
      </c>
      <c r="Q22" s="280">
        <v>150</v>
      </c>
      <c r="R22" s="481">
        <f t="shared" si="7"/>
        <v>37.376344350000004</v>
      </c>
      <c r="S22" s="482">
        <f t="shared" si="8"/>
        <v>2491.7562900000003</v>
      </c>
    </row>
    <row r="23" spans="1:19">
      <c r="A23" s="279">
        <v>13</v>
      </c>
      <c r="B23" s="379" t="s">
        <v>899</v>
      </c>
      <c r="C23" s="280">
        <f>'enrolment vs availed_UPY'!H23</f>
        <v>38379</v>
      </c>
      <c r="D23" s="280">
        <f>'enrolment vs availed_UPY'!I23</f>
        <v>14796</v>
      </c>
      <c r="E23" s="280">
        <v>0</v>
      </c>
      <c r="F23" s="280">
        <v>0</v>
      </c>
      <c r="G23" s="280">
        <f t="shared" si="0"/>
        <v>53175</v>
      </c>
      <c r="H23" s="312">
        <v>220</v>
      </c>
      <c r="I23" s="480">
        <f t="shared" si="1"/>
        <v>1754.7750000000001</v>
      </c>
      <c r="J23" s="480">
        <f t="shared" si="2"/>
        <v>1754.7750000000001</v>
      </c>
      <c r="K23" s="1004"/>
      <c r="L23" s="1005"/>
      <c r="M23" s="480">
        <f t="shared" si="3"/>
        <v>122.568375</v>
      </c>
      <c r="N23" s="480">
        <f t="shared" si="4"/>
        <v>75.774375000000006</v>
      </c>
      <c r="O23" s="480">
        <f t="shared" si="5"/>
        <v>23.396999999999998</v>
      </c>
      <c r="P23" s="480">
        <f t="shared" si="6"/>
        <v>23.396999999999998</v>
      </c>
      <c r="Q23" s="280">
        <v>150</v>
      </c>
      <c r="R23" s="481">
        <f t="shared" si="7"/>
        <v>28.160150625</v>
      </c>
      <c r="S23" s="482">
        <f t="shared" si="8"/>
        <v>1877.3433750000002</v>
      </c>
    </row>
    <row r="24" spans="1:19">
      <c r="A24" s="279">
        <v>14</v>
      </c>
      <c r="B24" s="379" t="s">
        <v>900</v>
      </c>
      <c r="C24" s="280">
        <f>'enrolment vs availed_UPY'!H24</f>
        <v>32903</v>
      </c>
      <c r="D24" s="280">
        <f>'enrolment vs availed_UPY'!I24</f>
        <v>2937</v>
      </c>
      <c r="E24" s="280">
        <v>0</v>
      </c>
      <c r="F24" s="280">
        <v>0</v>
      </c>
      <c r="G24" s="280">
        <f t="shared" si="0"/>
        <v>35840</v>
      </c>
      <c r="H24" s="312">
        <v>220</v>
      </c>
      <c r="I24" s="480">
        <f t="shared" si="1"/>
        <v>1182.72</v>
      </c>
      <c r="J24" s="480">
        <f t="shared" si="2"/>
        <v>1182.72</v>
      </c>
      <c r="K24" s="1004"/>
      <c r="L24" s="1005"/>
      <c r="M24" s="480">
        <f t="shared" si="3"/>
        <v>82.611199999999997</v>
      </c>
      <c r="N24" s="480">
        <f t="shared" si="4"/>
        <v>51.072000000000003</v>
      </c>
      <c r="O24" s="480">
        <f t="shared" si="5"/>
        <v>15.769600000000001</v>
      </c>
      <c r="P24" s="480">
        <f t="shared" si="6"/>
        <v>15.769600000000001</v>
      </c>
      <c r="Q24" s="280">
        <v>150</v>
      </c>
      <c r="R24" s="481">
        <f t="shared" si="7"/>
        <v>18.979968</v>
      </c>
      <c r="S24" s="482">
        <f t="shared" si="8"/>
        <v>1265.3312000000001</v>
      </c>
    </row>
    <row r="25" spans="1:19">
      <c r="A25" s="279">
        <v>15</v>
      </c>
      <c r="B25" s="379" t="s">
        <v>901</v>
      </c>
      <c r="C25" s="280">
        <f>'enrolment vs availed_UPY'!H25</f>
        <v>7686</v>
      </c>
      <c r="D25" s="280">
        <f>'enrolment vs availed_UPY'!I25</f>
        <v>7842</v>
      </c>
      <c r="E25" s="280">
        <v>0</v>
      </c>
      <c r="F25" s="280">
        <v>0</v>
      </c>
      <c r="G25" s="280">
        <f t="shared" si="0"/>
        <v>15528</v>
      </c>
      <c r="H25" s="312">
        <v>220</v>
      </c>
      <c r="I25" s="480">
        <f t="shared" si="1"/>
        <v>512.42399999999998</v>
      </c>
      <c r="J25" s="480">
        <f t="shared" si="2"/>
        <v>512.42399999999998</v>
      </c>
      <c r="K25" s="1004"/>
      <c r="L25" s="1005"/>
      <c r="M25" s="480">
        <f t="shared" si="3"/>
        <v>35.79204</v>
      </c>
      <c r="N25" s="480">
        <f t="shared" si="4"/>
        <v>22.127400000000002</v>
      </c>
      <c r="O25" s="480">
        <f t="shared" si="5"/>
        <v>6.8323200000000002</v>
      </c>
      <c r="P25" s="480">
        <f t="shared" si="6"/>
        <v>6.8323200000000002</v>
      </c>
      <c r="Q25" s="280">
        <v>150</v>
      </c>
      <c r="R25" s="481">
        <f t="shared" si="7"/>
        <v>8.2232406000000005</v>
      </c>
      <c r="S25" s="482">
        <f t="shared" si="8"/>
        <v>548.21604000000002</v>
      </c>
    </row>
    <row r="26" spans="1:19">
      <c r="A26" s="279">
        <v>16</v>
      </c>
      <c r="B26" s="379" t="s">
        <v>902</v>
      </c>
      <c r="C26" s="280">
        <f>'enrolment vs availed_UPY'!H26</f>
        <v>14064</v>
      </c>
      <c r="D26" s="280">
        <f>'enrolment vs availed_UPY'!I26</f>
        <v>2794</v>
      </c>
      <c r="E26" s="280">
        <v>0</v>
      </c>
      <c r="F26" s="280">
        <v>0</v>
      </c>
      <c r="G26" s="280">
        <f t="shared" si="0"/>
        <v>16858</v>
      </c>
      <c r="H26" s="312">
        <v>220</v>
      </c>
      <c r="I26" s="480">
        <f t="shared" si="1"/>
        <v>556.31399999999996</v>
      </c>
      <c r="J26" s="480">
        <f t="shared" si="2"/>
        <v>556.31399999999996</v>
      </c>
      <c r="K26" s="1004"/>
      <c r="L26" s="1005"/>
      <c r="M26" s="480">
        <f t="shared" si="3"/>
        <v>38.857689999999998</v>
      </c>
      <c r="N26" s="480">
        <f t="shared" si="4"/>
        <v>24.022649999999999</v>
      </c>
      <c r="O26" s="480">
        <f t="shared" si="5"/>
        <v>7.4175199999999997</v>
      </c>
      <c r="P26" s="480">
        <f t="shared" si="6"/>
        <v>7.4175199999999997</v>
      </c>
      <c r="Q26" s="280">
        <v>150</v>
      </c>
      <c r="R26" s="481">
        <f t="shared" si="7"/>
        <v>8.9275753499999997</v>
      </c>
      <c r="S26" s="482">
        <f t="shared" si="8"/>
        <v>595.17169000000001</v>
      </c>
    </row>
    <row r="27" spans="1:19">
      <c r="A27" s="279">
        <v>17</v>
      </c>
      <c r="B27" s="379" t="s">
        <v>903</v>
      </c>
      <c r="C27" s="280">
        <f>'enrolment vs availed_UPY'!H27</f>
        <v>56255</v>
      </c>
      <c r="D27" s="280">
        <f>'enrolment vs availed_UPY'!I27</f>
        <v>11702</v>
      </c>
      <c r="E27" s="280">
        <v>0</v>
      </c>
      <c r="F27" s="280">
        <v>0</v>
      </c>
      <c r="G27" s="280">
        <f t="shared" si="0"/>
        <v>67957</v>
      </c>
      <c r="H27" s="312">
        <v>220</v>
      </c>
      <c r="I27" s="480">
        <f t="shared" si="1"/>
        <v>2242.5810000000001</v>
      </c>
      <c r="J27" s="480">
        <f t="shared" si="2"/>
        <v>2242.5810000000001</v>
      </c>
      <c r="K27" s="1004"/>
      <c r="L27" s="1005"/>
      <c r="M27" s="480">
        <f t="shared" si="3"/>
        <v>156.640885</v>
      </c>
      <c r="N27" s="480">
        <f t="shared" si="4"/>
        <v>96.838724999999997</v>
      </c>
      <c r="O27" s="480">
        <f t="shared" si="5"/>
        <v>29.90108</v>
      </c>
      <c r="P27" s="480">
        <f t="shared" si="6"/>
        <v>29.90108</v>
      </c>
      <c r="Q27" s="280">
        <v>150</v>
      </c>
      <c r="R27" s="481">
        <f t="shared" si="7"/>
        <v>35.988328274999994</v>
      </c>
      <c r="S27" s="482">
        <f t="shared" si="8"/>
        <v>2399.2218849999999</v>
      </c>
    </row>
    <row r="28" spans="1:19">
      <c r="A28" s="279">
        <v>18</v>
      </c>
      <c r="B28" s="379" t="s">
        <v>904</v>
      </c>
      <c r="C28" s="280">
        <f>'enrolment vs availed_UPY'!H28</f>
        <v>23925</v>
      </c>
      <c r="D28" s="280">
        <f>'enrolment vs availed_UPY'!I28</f>
        <v>10865</v>
      </c>
      <c r="E28" s="280">
        <v>0</v>
      </c>
      <c r="F28" s="280">
        <v>0</v>
      </c>
      <c r="G28" s="280">
        <f t="shared" si="0"/>
        <v>34790</v>
      </c>
      <c r="H28" s="312">
        <v>220</v>
      </c>
      <c r="I28" s="480">
        <f t="shared" si="1"/>
        <v>1148.07</v>
      </c>
      <c r="J28" s="480">
        <f t="shared" si="2"/>
        <v>1148.07</v>
      </c>
      <c r="K28" s="1004"/>
      <c r="L28" s="1005"/>
      <c r="M28" s="480">
        <f t="shared" si="3"/>
        <v>80.190950000000015</v>
      </c>
      <c r="N28" s="480">
        <f t="shared" si="4"/>
        <v>49.575749999999999</v>
      </c>
      <c r="O28" s="480">
        <f t="shared" si="5"/>
        <v>15.307600000000001</v>
      </c>
      <c r="P28" s="480">
        <f t="shared" si="6"/>
        <v>15.307600000000001</v>
      </c>
      <c r="Q28" s="280">
        <v>150</v>
      </c>
      <c r="R28" s="481">
        <f t="shared" si="7"/>
        <v>18.423914249999999</v>
      </c>
      <c r="S28" s="482">
        <f t="shared" si="8"/>
        <v>1228.2609499999999</v>
      </c>
    </row>
    <row r="29" spans="1:19">
      <c r="A29" s="279">
        <v>19</v>
      </c>
      <c r="B29" s="379" t="s">
        <v>905</v>
      </c>
      <c r="C29" s="280">
        <f>'enrolment vs availed_UPY'!H29</f>
        <v>95051</v>
      </c>
      <c r="D29" s="280">
        <f>'enrolment vs availed_UPY'!I29</f>
        <v>9984</v>
      </c>
      <c r="E29" s="280">
        <v>0</v>
      </c>
      <c r="F29" s="280">
        <v>0</v>
      </c>
      <c r="G29" s="280">
        <f t="shared" si="0"/>
        <v>105035</v>
      </c>
      <c r="H29" s="312">
        <v>220</v>
      </c>
      <c r="I29" s="480">
        <f t="shared" si="1"/>
        <v>3466.1550000000002</v>
      </c>
      <c r="J29" s="480">
        <f t="shared" si="2"/>
        <v>3466.1550000000002</v>
      </c>
      <c r="K29" s="1004"/>
      <c r="L29" s="1005"/>
      <c r="M29" s="480">
        <f t="shared" si="3"/>
        <v>242.10567499999996</v>
      </c>
      <c r="N29" s="480">
        <f t="shared" si="4"/>
        <v>149.67487499999999</v>
      </c>
      <c r="O29" s="480">
        <f t="shared" si="5"/>
        <v>46.215400000000002</v>
      </c>
      <c r="P29" s="480">
        <f t="shared" si="6"/>
        <v>46.215400000000002</v>
      </c>
      <c r="Q29" s="280">
        <v>150</v>
      </c>
      <c r="R29" s="481">
        <f t="shared" si="7"/>
        <v>55.623910125000002</v>
      </c>
      <c r="S29" s="482">
        <f t="shared" si="8"/>
        <v>3708.260675</v>
      </c>
    </row>
    <row r="30" spans="1:19">
      <c r="A30" s="279">
        <v>20</v>
      </c>
      <c r="B30" s="379" t="s">
        <v>906</v>
      </c>
      <c r="C30" s="280">
        <f>'enrolment vs availed_UPY'!H30</f>
        <v>30542</v>
      </c>
      <c r="D30" s="280">
        <f>'enrolment vs availed_UPY'!I30</f>
        <v>10097</v>
      </c>
      <c r="E30" s="280">
        <v>0</v>
      </c>
      <c r="F30" s="280">
        <v>0</v>
      </c>
      <c r="G30" s="280">
        <f t="shared" si="0"/>
        <v>40639</v>
      </c>
      <c r="H30" s="312">
        <v>220</v>
      </c>
      <c r="I30" s="480">
        <f t="shared" si="1"/>
        <v>1341.087</v>
      </c>
      <c r="J30" s="480">
        <f t="shared" si="2"/>
        <v>1341.087</v>
      </c>
      <c r="K30" s="1004"/>
      <c r="L30" s="1005"/>
      <c r="M30" s="480">
        <f t="shared" si="3"/>
        <v>93.672895000000011</v>
      </c>
      <c r="N30" s="480">
        <f t="shared" si="4"/>
        <v>57.910575000000001</v>
      </c>
      <c r="O30" s="480">
        <f t="shared" si="5"/>
        <v>17.881160000000001</v>
      </c>
      <c r="P30" s="480">
        <f t="shared" si="6"/>
        <v>17.881160000000001</v>
      </c>
      <c r="Q30" s="280">
        <v>150</v>
      </c>
      <c r="R30" s="481">
        <f t="shared" si="7"/>
        <v>21.521398424999997</v>
      </c>
      <c r="S30" s="482">
        <f t="shared" si="8"/>
        <v>1434.7598949999999</v>
      </c>
    </row>
    <row r="31" spans="1:19">
      <c r="A31" s="279">
        <v>21</v>
      </c>
      <c r="B31" s="379" t="s">
        <v>907</v>
      </c>
      <c r="C31" s="280">
        <f>'enrolment vs availed_UPY'!H31</f>
        <v>60092</v>
      </c>
      <c r="D31" s="280">
        <f>'enrolment vs availed_UPY'!I31</f>
        <v>9797</v>
      </c>
      <c r="E31" s="280">
        <v>0</v>
      </c>
      <c r="F31" s="280">
        <v>0</v>
      </c>
      <c r="G31" s="280">
        <f t="shared" si="0"/>
        <v>69889</v>
      </c>
      <c r="H31" s="312">
        <v>220</v>
      </c>
      <c r="I31" s="480">
        <f t="shared" si="1"/>
        <v>2306.337</v>
      </c>
      <c r="J31" s="480">
        <f t="shared" si="2"/>
        <v>2306.337</v>
      </c>
      <c r="K31" s="1004"/>
      <c r="L31" s="1005"/>
      <c r="M31" s="480">
        <f t="shared" si="3"/>
        <v>161.094145</v>
      </c>
      <c r="N31" s="480">
        <f t="shared" si="4"/>
        <v>99.591825</v>
      </c>
      <c r="O31" s="480">
        <f t="shared" si="5"/>
        <v>30.751159999999999</v>
      </c>
      <c r="P31" s="480">
        <f t="shared" si="6"/>
        <v>30.751159999999999</v>
      </c>
      <c r="Q31" s="280">
        <v>150</v>
      </c>
      <c r="R31" s="481">
        <f t="shared" si="7"/>
        <v>37.011467175</v>
      </c>
      <c r="S31" s="482">
        <f t="shared" si="8"/>
        <v>2467.431145</v>
      </c>
    </row>
    <row r="32" spans="1:19">
      <c r="A32" s="279">
        <v>22</v>
      </c>
      <c r="B32" s="379" t="s">
        <v>908</v>
      </c>
      <c r="C32" s="280">
        <f>'enrolment vs availed_UPY'!H32</f>
        <v>19401</v>
      </c>
      <c r="D32" s="280">
        <f>'enrolment vs availed_UPY'!I32</f>
        <v>13746</v>
      </c>
      <c r="E32" s="280">
        <v>0</v>
      </c>
      <c r="F32" s="280">
        <v>0</v>
      </c>
      <c r="G32" s="280">
        <f t="shared" si="0"/>
        <v>33147</v>
      </c>
      <c r="H32" s="312">
        <v>220</v>
      </c>
      <c r="I32" s="480">
        <f t="shared" si="1"/>
        <v>1093.8510000000001</v>
      </c>
      <c r="J32" s="480">
        <f t="shared" si="2"/>
        <v>1093.8510000000001</v>
      </c>
      <c r="K32" s="1004"/>
      <c r="L32" s="1005"/>
      <c r="M32" s="480">
        <f t="shared" si="3"/>
        <v>76.403835000000001</v>
      </c>
      <c r="N32" s="480">
        <f t="shared" si="4"/>
        <v>47.234475000000003</v>
      </c>
      <c r="O32" s="480">
        <f t="shared" si="5"/>
        <v>14.584680000000001</v>
      </c>
      <c r="P32" s="480">
        <f t="shared" si="6"/>
        <v>14.584680000000001</v>
      </c>
      <c r="Q32" s="280">
        <v>150</v>
      </c>
      <c r="R32" s="481">
        <f t="shared" si="7"/>
        <v>17.553822525000001</v>
      </c>
      <c r="S32" s="482">
        <f t="shared" si="8"/>
        <v>1170.2548350000002</v>
      </c>
    </row>
    <row r="33" spans="1:19">
      <c r="A33" s="279">
        <v>23</v>
      </c>
      <c r="B33" s="379" t="s">
        <v>909</v>
      </c>
      <c r="C33" s="280">
        <f>'enrolment vs availed_UPY'!H33</f>
        <v>49541</v>
      </c>
      <c r="D33" s="280">
        <f>'enrolment vs availed_UPY'!I33</f>
        <v>21774</v>
      </c>
      <c r="E33" s="280">
        <v>0</v>
      </c>
      <c r="F33" s="280">
        <v>0</v>
      </c>
      <c r="G33" s="280">
        <f t="shared" si="0"/>
        <v>71315</v>
      </c>
      <c r="H33" s="312">
        <v>220</v>
      </c>
      <c r="I33" s="480">
        <f t="shared" si="1"/>
        <v>2353.395</v>
      </c>
      <c r="J33" s="480">
        <f t="shared" si="2"/>
        <v>2353.395</v>
      </c>
      <c r="K33" s="1004"/>
      <c r="L33" s="1005"/>
      <c r="M33" s="480">
        <f t="shared" si="3"/>
        <v>164.38107500000001</v>
      </c>
      <c r="N33" s="480">
        <f t="shared" si="4"/>
        <v>101.623875</v>
      </c>
      <c r="O33" s="480">
        <f t="shared" si="5"/>
        <v>31.378599999999999</v>
      </c>
      <c r="P33" s="480">
        <f t="shared" si="6"/>
        <v>31.378599999999999</v>
      </c>
      <c r="Q33" s="280">
        <v>150</v>
      </c>
      <c r="R33" s="481">
        <f t="shared" si="7"/>
        <v>37.766641125</v>
      </c>
      <c r="S33" s="482">
        <f t="shared" si="8"/>
        <v>2517.7760749999998</v>
      </c>
    </row>
    <row r="34" spans="1:19">
      <c r="A34" s="279">
        <v>24</v>
      </c>
      <c r="B34" s="379" t="s">
        <v>910</v>
      </c>
      <c r="C34" s="280">
        <f>'enrolment vs availed_UPY'!H34</f>
        <v>61674</v>
      </c>
      <c r="D34" s="280">
        <f>'enrolment vs availed_UPY'!I34</f>
        <v>9640</v>
      </c>
      <c r="E34" s="280">
        <v>0</v>
      </c>
      <c r="F34" s="280">
        <v>0</v>
      </c>
      <c r="G34" s="280">
        <f t="shared" si="0"/>
        <v>71314</v>
      </c>
      <c r="H34" s="312">
        <v>220</v>
      </c>
      <c r="I34" s="480">
        <f t="shared" si="1"/>
        <v>2353.3620000000001</v>
      </c>
      <c r="J34" s="480">
        <f t="shared" si="2"/>
        <v>2353.3620000000001</v>
      </c>
      <c r="K34" s="1004"/>
      <c r="L34" s="1005"/>
      <c r="M34" s="480">
        <f t="shared" si="3"/>
        <v>164.37877</v>
      </c>
      <c r="N34" s="480">
        <f t="shared" si="4"/>
        <v>101.62245</v>
      </c>
      <c r="O34" s="480">
        <f t="shared" si="5"/>
        <v>31.378160000000001</v>
      </c>
      <c r="P34" s="480">
        <f t="shared" si="6"/>
        <v>31.378160000000001</v>
      </c>
      <c r="Q34" s="280">
        <v>150</v>
      </c>
      <c r="R34" s="481">
        <f t="shared" si="7"/>
        <v>37.766111549999998</v>
      </c>
      <c r="S34" s="482">
        <f t="shared" si="8"/>
        <v>2517.7407699999999</v>
      </c>
    </row>
    <row r="35" spans="1:19">
      <c r="A35" s="279">
        <v>25</v>
      </c>
      <c r="B35" s="379" t="s">
        <v>911</v>
      </c>
      <c r="C35" s="280">
        <f>'enrolment vs availed_UPY'!H35</f>
        <v>34280</v>
      </c>
      <c r="D35" s="280">
        <f>'enrolment vs availed_UPY'!I35</f>
        <v>5570</v>
      </c>
      <c r="E35" s="280">
        <v>0</v>
      </c>
      <c r="F35" s="280">
        <v>0</v>
      </c>
      <c r="G35" s="280">
        <f t="shared" si="0"/>
        <v>39850</v>
      </c>
      <c r="H35" s="312">
        <v>220</v>
      </c>
      <c r="I35" s="480">
        <f t="shared" si="1"/>
        <v>1315.05</v>
      </c>
      <c r="J35" s="480">
        <f t="shared" si="2"/>
        <v>1315.05</v>
      </c>
      <c r="K35" s="1004"/>
      <c r="L35" s="1005"/>
      <c r="M35" s="480">
        <f t="shared" si="3"/>
        <v>91.854250000000008</v>
      </c>
      <c r="N35" s="480">
        <f t="shared" si="4"/>
        <v>56.786250000000003</v>
      </c>
      <c r="O35" s="480">
        <f t="shared" si="5"/>
        <v>17.533999999999999</v>
      </c>
      <c r="P35" s="480">
        <f t="shared" si="6"/>
        <v>17.533999999999999</v>
      </c>
      <c r="Q35" s="280">
        <v>150</v>
      </c>
      <c r="R35" s="481">
        <f t="shared" si="7"/>
        <v>21.103563749999999</v>
      </c>
      <c r="S35" s="482">
        <f t="shared" si="8"/>
        <v>1406.90425</v>
      </c>
    </row>
    <row r="36" spans="1:19">
      <c r="A36" s="279">
        <v>26</v>
      </c>
      <c r="B36" s="379" t="s">
        <v>912</v>
      </c>
      <c r="C36" s="280">
        <f>'enrolment vs availed_UPY'!H36</f>
        <v>27014</v>
      </c>
      <c r="D36" s="280">
        <f>'enrolment vs availed_UPY'!I36</f>
        <v>33216</v>
      </c>
      <c r="E36" s="280">
        <v>0</v>
      </c>
      <c r="F36" s="280">
        <v>0</v>
      </c>
      <c r="G36" s="280">
        <f t="shared" si="0"/>
        <v>60230</v>
      </c>
      <c r="H36" s="312">
        <v>220</v>
      </c>
      <c r="I36" s="480">
        <f t="shared" si="1"/>
        <v>1987.59</v>
      </c>
      <c r="J36" s="480">
        <f t="shared" si="2"/>
        <v>1987.59</v>
      </c>
      <c r="K36" s="1004"/>
      <c r="L36" s="1005"/>
      <c r="M36" s="480">
        <f t="shared" si="3"/>
        <v>138.83015</v>
      </c>
      <c r="N36" s="480">
        <f t="shared" si="4"/>
        <v>85.827749999999995</v>
      </c>
      <c r="O36" s="480">
        <f t="shared" si="5"/>
        <v>26.501200000000001</v>
      </c>
      <c r="P36" s="480">
        <f t="shared" si="6"/>
        <v>26.501200000000001</v>
      </c>
      <c r="Q36" s="280">
        <v>150</v>
      </c>
      <c r="R36" s="481">
        <f t="shared" si="7"/>
        <v>31.896302250000002</v>
      </c>
      <c r="S36" s="482">
        <f t="shared" si="8"/>
        <v>2126.4201499999999</v>
      </c>
    </row>
    <row r="37" spans="1:19">
      <c r="A37" s="279">
        <v>27</v>
      </c>
      <c r="B37" s="379" t="s">
        <v>913</v>
      </c>
      <c r="C37" s="280">
        <f>'enrolment vs availed_UPY'!H37</f>
        <v>41394</v>
      </c>
      <c r="D37" s="280">
        <f>'enrolment vs availed_UPY'!I37</f>
        <v>4645</v>
      </c>
      <c r="E37" s="280">
        <v>0</v>
      </c>
      <c r="F37" s="280">
        <v>0</v>
      </c>
      <c r="G37" s="280">
        <f t="shared" si="0"/>
        <v>46039</v>
      </c>
      <c r="H37" s="312">
        <v>220</v>
      </c>
      <c r="I37" s="480">
        <f t="shared" si="1"/>
        <v>1519.287</v>
      </c>
      <c r="J37" s="480">
        <f t="shared" si="2"/>
        <v>1519.287</v>
      </c>
      <c r="K37" s="1004"/>
      <c r="L37" s="1005"/>
      <c r="M37" s="480">
        <f t="shared" si="3"/>
        <v>106.119895</v>
      </c>
      <c r="N37" s="480">
        <f t="shared" si="4"/>
        <v>65.605575000000002</v>
      </c>
      <c r="O37" s="480">
        <f t="shared" si="5"/>
        <v>20.257159999999999</v>
      </c>
      <c r="P37" s="480">
        <f t="shared" si="6"/>
        <v>20.257159999999999</v>
      </c>
      <c r="Q37" s="280">
        <v>150</v>
      </c>
      <c r="R37" s="481">
        <f t="shared" si="7"/>
        <v>24.381103425000003</v>
      </c>
      <c r="S37" s="482">
        <f t="shared" si="8"/>
        <v>1625.4068950000001</v>
      </c>
    </row>
    <row r="38" spans="1:19">
      <c r="A38" s="279">
        <v>28</v>
      </c>
      <c r="B38" s="379" t="s">
        <v>914</v>
      </c>
      <c r="C38" s="280">
        <f>'enrolment vs availed_UPY'!H38</f>
        <v>91694</v>
      </c>
      <c r="D38" s="280">
        <f>'enrolment vs availed_UPY'!I38</f>
        <v>6096</v>
      </c>
      <c r="E38" s="280">
        <v>0</v>
      </c>
      <c r="F38" s="280">
        <v>0</v>
      </c>
      <c r="G38" s="280">
        <f t="shared" si="0"/>
        <v>97790</v>
      </c>
      <c r="H38" s="312">
        <v>220</v>
      </c>
      <c r="I38" s="480">
        <f t="shared" si="1"/>
        <v>3227.07</v>
      </c>
      <c r="J38" s="480">
        <f t="shared" si="2"/>
        <v>3227.07</v>
      </c>
      <c r="K38" s="1004"/>
      <c r="L38" s="1005"/>
      <c r="M38" s="480">
        <f t="shared" si="3"/>
        <v>225.40595000000002</v>
      </c>
      <c r="N38" s="480">
        <f t="shared" si="4"/>
        <v>139.35075000000001</v>
      </c>
      <c r="O38" s="480">
        <f t="shared" si="5"/>
        <v>43.0276</v>
      </c>
      <c r="P38" s="480">
        <f t="shared" si="6"/>
        <v>43.0276</v>
      </c>
      <c r="Q38" s="280">
        <v>150</v>
      </c>
      <c r="R38" s="481">
        <f t="shared" si="7"/>
        <v>51.787139249999996</v>
      </c>
      <c r="S38" s="482">
        <f t="shared" si="8"/>
        <v>3452.47595</v>
      </c>
    </row>
    <row r="39" spans="1:19">
      <c r="A39" s="279">
        <v>29</v>
      </c>
      <c r="B39" s="379" t="s">
        <v>915</v>
      </c>
      <c r="C39" s="280">
        <f>'enrolment vs availed_UPY'!H39</f>
        <v>20821</v>
      </c>
      <c r="D39" s="280">
        <f>'enrolment vs availed_UPY'!I39</f>
        <v>26623</v>
      </c>
      <c r="E39" s="280">
        <v>0</v>
      </c>
      <c r="F39" s="280">
        <v>0</v>
      </c>
      <c r="G39" s="280">
        <f t="shared" si="0"/>
        <v>47444</v>
      </c>
      <c r="H39" s="312">
        <v>220</v>
      </c>
      <c r="I39" s="480">
        <f t="shared" si="1"/>
        <v>1565.652</v>
      </c>
      <c r="J39" s="480">
        <f t="shared" si="2"/>
        <v>1565.652</v>
      </c>
      <c r="K39" s="1004"/>
      <c r="L39" s="1005"/>
      <c r="M39" s="480">
        <f t="shared" si="3"/>
        <v>109.35842</v>
      </c>
      <c r="N39" s="480">
        <f t="shared" si="4"/>
        <v>67.607699999999994</v>
      </c>
      <c r="O39" s="480">
        <f t="shared" si="5"/>
        <v>20.875360000000001</v>
      </c>
      <c r="P39" s="480">
        <f t="shared" si="6"/>
        <v>20.875360000000001</v>
      </c>
      <c r="Q39" s="280">
        <v>150</v>
      </c>
      <c r="R39" s="481">
        <f t="shared" si="7"/>
        <v>25.1251563</v>
      </c>
      <c r="S39" s="482">
        <f t="shared" si="8"/>
        <v>1675.0104200000001</v>
      </c>
    </row>
    <row r="40" spans="1:19">
      <c r="A40" s="279">
        <v>30</v>
      </c>
      <c r="B40" s="379" t="s">
        <v>916</v>
      </c>
      <c r="C40" s="280">
        <f>'enrolment vs availed_UPY'!H40</f>
        <v>99294</v>
      </c>
      <c r="D40" s="280">
        <f>'enrolment vs availed_UPY'!I40</f>
        <v>21354</v>
      </c>
      <c r="E40" s="280">
        <v>0</v>
      </c>
      <c r="F40" s="280">
        <v>0</v>
      </c>
      <c r="G40" s="280">
        <f t="shared" si="0"/>
        <v>120648</v>
      </c>
      <c r="H40" s="312">
        <v>220</v>
      </c>
      <c r="I40" s="480">
        <f t="shared" si="1"/>
        <v>3981.384</v>
      </c>
      <c r="J40" s="480">
        <f t="shared" si="2"/>
        <v>3981.384</v>
      </c>
      <c r="K40" s="1004"/>
      <c r="L40" s="1005"/>
      <c r="M40" s="480">
        <f t="shared" si="3"/>
        <v>278.09363999999999</v>
      </c>
      <c r="N40" s="480">
        <f t="shared" si="4"/>
        <v>171.92339999999999</v>
      </c>
      <c r="O40" s="480">
        <f t="shared" si="5"/>
        <v>53.085120000000003</v>
      </c>
      <c r="P40" s="480">
        <f t="shared" si="6"/>
        <v>53.085120000000003</v>
      </c>
      <c r="Q40" s="280">
        <v>150</v>
      </c>
      <c r="R40" s="481">
        <f t="shared" si="7"/>
        <v>63.892164600000001</v>
      </c>
      <c r="S40" s="482">
        <f t="shared" si="8"/>
        <v>4259.4776400000001</v>
      </c>
    </row>
    <row r="41" spans="1:19">
      <c r="A41" s="279">
        <v>31</v>
      </c>
      <c r="B41" s="379" t="s">
        <v>917</v>
      </c>
      <c r="C41" s="280">
        <f>'enrolment vs availed_UPY'!H41</f>
        <v>124124</v>
      </c>
      <c r="D41" s="280">
        <f>'enrolment vs availed_UPY'!I41</f>
        <v>19259</v>
      </c>
      <c r="E41" s="280">
        <v>0</v>
      </c>
      <c r="F41" s="280">
        <v>0</v>
      </c>
      <c r="G41" s="280">
        <f t="shared" si="0"/>
        <v>143383</v>
      </c>
      <c r="H41" s="312">
        <v>220</v>
      </c>
      <c r="I41" s="480">
        <f t="shared" si="1"/>
        <v>4731.6390000000001</v>
      </c>
      <c r="J41" s="480">
        <f t="shared" si="2"/>
        <v>4731.6390000000001</v>
      </c>
      <c r="K41" s="1004"/>
      <c r="L41" s="1005"/>
      <c r="M41" s="480">
        <f t="shared" si="3"/>
        <v>330.497815</v>
      </c>
      <c r="N41" s="480">
        <f t="shared" si="4"/>
        <v>204.320775</v>
      </c>
      <c r="O41" s="480">
        <f t="shared" si="5"/>
        <v>63.088520000000003</v>
      </c>
      <c r="P41" s="480">
        <f t="shared" si="6"/>
        <v>63.088520000000003</v>
      </c>
      <c r="Q41" s="280">
        <v>150</v>
      </c>
      <c r="R41" s="481">
        <f t="shared" si="7"/>
        <v>75.932052225000007</v>
      </c>
      <c r="S41" s="482">
        <f t="shared" si="8"/>
        <v>5062.1368149999998</v>
      </c>
    </row>
    <row r="42" spans="1:19">
      <c r="A42" s="279">
        <v>32</v>
      </c>
      <c r="B42" s="379" t="s">
        <v>918</v>
      </c>
      <c r="C42" s="280">
        <f>'enrolment vs availed_UPY'!H42</f>
        <v>29196</v>
      </c>
      <c r="D42" s="280">
        <f>'enrolment vs availed_UPY'!I42</f>
        <v>17670</v>
      </c>
      <c r="E42" s="280">
        <v>0</v>
      </c>
      <c r="F42" s="280">
        <v>0</v>
      </c>
      <c r="G42" s="280">
        <f t="shared" si="0"/>
        <v>46866</v>
      </c>
      <c r="H42" s="312">
        <v>220</v>
      </c>
      <c r="I42" s="480">
        <f t="shared" si="1"/>
        <v>1546.578</v>
      </c>
      <c r="J42" s="480">
        <f t="shared" si="2"/>
        <v>1546.578</v>
      </c>
      <c r="K42" s="1004"/>
      <c r="L42" s="1005"/>
      <c r="M42" s="480">
        <f t="shared" si="3"/>
        <v>108.02612999999999</v>
      </c>
      <c r="N42" s="480">
        <f t="shared" si="4"/>
        <v>66.784049999999993</v>
      </c>
      <c r="O42" s="480">
        <f t="shared" si="5"/>
        <v>20.621040000000001</v>
      </c>
      <c r="P42" s="480">
        <f t="shared" si="6"/>
        <v>20.621040000000001</v>
      </c>
      <c r="Q42" s="280">
        <v>150</v>
      </c>
      <c r="R42" s="481">
        <f t="shared" si="7"/>
        <v>24.819061949999998</v>
      </c>
      <c r="S42" s="482">
        <f t="shared" si="8"/>
        <v>1654.6041299999999</v>
      </c>
    </row>
    <row r="43" spans="1:19">
      <c r="A43" s="339"/>
      <c r="B43" s="380" t="s">
        <v>86</v>
      </c>
      <c r="C43" s="280">
        <f>'enrolment vs availed_UPY'!H43</f>
        <v>1478964</v>
      </c>
      <c r="D43" s="280">
        <f>'enrolment vs availed_UPY'!I43</f>
        <v>410844</v>
      </c>
      <c r="E43" s="280">
        <v>0</v>
      </c>
      <c r="F43" s="280">
        <v>0</v>
      </c>
      <c r="G43" s="280">
        <f t="shared" si="0"/>
        <v>1889808</v>
      </c>
      <c r="H43" s="312">
        <v>220</v>
      </c>
      <c r="I43" s="480">
        <f t="shared" si="1"/>
        <v>62363.663999999997</v>
      </c>
      <c r="J43" s="480">
        <f t="shared" si="2"/>
        <v>62363.663999999997</v>
      </c>
      <c r="K43" s="1006"/>
      <c r="L43" s="1007"/>
      <c r="M43" s="480">
        <f t="shared" si="3"/>
        <v>4356.0074400000003</v>
      </c>
      <c r="N43" s="480">
        <f t="shared" si="4"/>
        <v>2692.9764</v>
      </c>
      <c r="O43" s="480">
        <f t="shared" si="5"/>
        <v>831.51552000000004</v>
      </c>
      <c r="P43" s="480">
        <f t="shared" si="6"/>
        <v>831.51552000000004</v>
      </c>
      <c r="Q43" s="280">
        <v>150</v>
      </c>
      <c r="R43" s="481">
        <f t="shared" si="7"/>
        <v>1000.7950715999998</v>
      </c>
      <c r="S43" s="482">
        <f t="shared" si="8"/>
        <v>66719.671439999991</v>
      </c>
    </row>
    <row r="44" spans="1:19">
      <c r="A44" s="282"/>
      <c r="B44" s="282"/>
      <c r="C44" s="282"/>
      <c r="D44" s="282"/>
      <c r="E44" s="282"/>
      <c r="F44" s="282"/>
      <c r="G44" s="282"/>
      <c r="H44" s="282"/>
      <c r="I44" s="275"/>
      <c r="J44" s="275"/>
      <c r="K44" s="275"/>
      <c r="L44" s="275"/>
      <c r="M44" s="275"/>
      <c r="N44" s="275"/>
      <c r="O44" s="275"/>
      <c r="P44" s="275"/>
      <c r="Q44" s="275"/>
      <c r="R44" s="275"/>
    </row>
    <row r="45" spans="1:19">
      <c r="A45" s="283" t="s">
        <v>8</v>
      </c>
      <c r="B45" s="284"/>
      <c r="C45" s="284"/>
      <c r="D45" s="282"/>
      <c r="E45" s="282"/>
      <c r="F45" s="282"/>
      <c r="G45" s="282"/>
      <c r="H45" s="282"/>
      <c r="I45" s="275"/>
      <c r="J45" s="275"/>
      <c r="K45" s="275"/>
      <c r="L45" s="275"/>
      <c r="M45" s="275"/>
      <c r="N45" s="275"/>
      <c r="O45" s="275"/>
      <c r="P45" s="275"/>
      <c r="Q45" s="275"/>
      <c r="R45" s="275"/>
    </row>
    <row r="46" spans="1:19">
      <c r="A46" s="285" t="s">
        <v>9</v>
      </c>
      <c r="B46" s="285"/>
      <c r="C46" s="285"/>
      <c r="G46" s="138"/>
      <c r="H46" s="138"/>
      <c r="I46" s="138"/>
      <c r="J46" s="138"/>
      <c r="K46" s="272"/>
      <c r="L46" s="138"/>
      <c r="M46" s="138"/>
      <c r="N46" s="138"/>
      <c r="O46" s="275"/>
      <c r="P46" s="275"/>
      <c r="Q46" s="275"/>
      <c r="R46" s="275"/>
    </row>
    <row r="47" spans="1:19">
      <c r="A47" s="285" t="s">
        <v>10</v>
      </c>
      <c r="B47" s="285"/>
      <c r="C47" s="285"/>
      <c r="G47" s="14"/>
      <c r="H47" s="14"/>
      <c r="I47" s="14"/>
      <c r="J47" s="623" t="s">
        <v>1079</v>
      </c>
      <c r="K47" s="623"/>
      <c r="L47" s="623"/>
      <c r="M47" s="623"/>
      <c r="N47" s="623"/>
      <c r="O47" s="275"/>
      <c r="P47" s="275"/>
      <c r="Q47" s="275"/>
      <c r="R47" s="275"/>
    </row>
    <row r="48" spans="1:19" ht="15">
      <c r="A48" s="285"/>
      <c r="B48" s="285"/>
      <c r="C48" s="285"/>
      <c r="G48" s="578"/>
      <c r="H48" s="578"/>
      <c r="I48" s="578"/>
      <c r="J48" s="675" t="s">
        <v>1058</v>
      </c>
      <c r="K48" s="675"/>
      <c r="L48" s="675"/>
      <c r="M48" s="675"/>
      <c r="N48" s="675"/>
      <c r="O48" s="275"/>
      <c r="P48" s="275"/>
      <c r="Q48" s="275"/>
      <c r="R48" s="275"/>
    </row>
    <row r="49" spans="1:18" ht="15" customHeight="1">
      <c r="A49" s="285"/>
      <c r="B49" s="285"/>
      <c r="C49" s="285"/>
      <c r="G49" s="435"/>
      <c r="H49" s="435"/>
      <c r="I49" s="435"/>
      <c r="J49" s="435"/>
      <c r="K49" s="435"/>
      <c r="L49" s="435"/>
      <c r="M49" s="578"/>
      <c r="N49" s="578"/>
      <c r="O49" s="517"/>
      <c r="P49" s="517"/>
      <c r="Q49" s="517"/>
      <c r="R49" s="275"/>
    </row>
    <row r="50" spans="1:18">
      <c r="A50" s="285" t="s">
        <v>12</v>
      </c>
      <c r="G50" s="624" t="s">
        <v>1081</v>
      </c>
      <c r="H50" s="624"/>
      <c r="I50" s="435"/>
      <c r="J50" s="435"/>
      <c r="K50" s="435"/>
      <c r="L50" s="435"/>
      <c r="M50" s="435"/>
      <c r="N50" s="435"/>
      <c r="O50" s="285"/>
      <c r="P50" s="285"/>
      <c r="Q50" s="285"/>
      <c r="R50" s="285"/>
    </row>
    <row r="51" spans="1:18" ht="12.75" customHeight="1">
      <c r="G51" s="14"/>
      <c r="H51" s="14"/>
      <c r="I51" s="34"/>
      <c r="J51" s="623" t="s">
        <v>1080</v>
      </c>
      <c r="K51" s="623"/>
      <c r="L51" s="623"/>
      <c r="M51" s="623"/>
      <c r="N51" s="623"/>
      <c r="O51" s="597"/>
      <c r="P51" s="597"/>
      <c r="Q51" s="597"/>
      <c r="R51" s="597"/>
    </row>
    <row r="52" spans="1:18" ht="12.75" customHeight="1">
      <c r="I52" s="597"/>
      <c r="J52" s="597"/>
      <c r="K52" s="597"/>
      <c r="L52" s="597"/>
      <c r="M52" s="597"/>
      <c r="N52" s="597"/>
      <c r="O52" s="597"/>
      <c r="P52" s="597"/>
      <c r="Q52" s="597"/>
      <c r="R52" s="597"/>
    </row>
    <row r="53" spans="1:18">
      <c r="A53" s="285"/>
      <c r="B53" s="285"/>
      <c r="I53" s="275"/>
      <c r="J53" s="285"/>
      <c r="K53" s="285"/>
      <c r="L53" s="285"/>
      <c r="M53" s="285"/>
      <c r="N53" s="285"/>
      <c r="O53" s="285"/>
      <c r="P53" s="285"/>
      <c r="Q53" s="285"/>
      <c r="R53" s="285"/>
    </row>
    <row r="54" spans="1:18">
      <c r="I54" s="275"/>
      <c r="J54" s="275"/>
      <c r="K54" s="275"/>
      <c r="L54" s="275"/>
      <c r="M54" s="275"/>
      <c r="N54" s="275"/>
      <c r="O54" s="275"/>
      <c r="P54" s="275"/>
      <c r="Q54" s="275"/>
      <c r="R54" s="275"/>
    </row>
    <row r="55" spans="1:18">
      <c r="A55" s="993"/>
      <c r="B55" s="993"/>
      <c r="C55" s="993"/>
      <c r="D55" s="993"/>
      <c r="E55" s="993"/>
      <c r="F55" s="993"/>
      <c r="G55" s="993"/>
      <c r="H55" s="993"/>
      <c r="I55" s="993"/>
      <c r="J55" s="993"/>
      <c r="K55" s="993"/>
      <c r="L55" s="993"/>
      <c r="M55" s="993"/>
      <c r="N55" s="993"/>
      <c r="O55" s="993"/>
      <c r="P55" s="993"/>
      <c r="Q55" s="993"/>
      <c r="R55" s="993"/>
    </row>
    <row r="56" spans="1:18">
      <c r="I56" s="275"/>
      <c r="J56" s="275"/>
      <c r="K56" s="275"/>
      <c r="L56" s="275"/>
      <c r="M56" s="275"/>
      <c r="N56" s="275"/>
      <c r="O56" s="275"/>
      <c r="P56" s="275"/>
      <c r="Q56" s="275"/>
      <c r="R56" s="275"/>
    </row>
    <row r="57" spans="1:18">
      <c r="I57" s="275"/>
      <c r="J57" s="275"/>
      <c r="K57" s="275"/>
      <c r="L57" s="275"/>
      <c r="M57" s="275"/>
      <c r="N57" s="275"/>
      <c r="O57" s="275"/>
      <c r="P57" s="275"/>
      <c r="Q57" s="275"/>
      <c r="R57" s="275"/>
    </row>
    <row r="58" spans="1:18">
      <c r="I58" s="275"/>
      <c r="J58" s="275"/>
      <c r="K58" s="275"/>
      <c r="L58" s="275"/>
      <c r="M58" s="275"/>
      <c r="N58" s="275"/>
      <c r="O58" s="275"/>
      <c r="P58" s="275"/>
      <c r="Q58" s="275"/>
      <c r="R58" s="275"/>
    </row>
    <row r="59" spans="1:18">
      <c r="I59" s="275"/>
      <c r="J59" s="275"/>
      <c r="K59" s="275"/>
      <c r="L59" s="275"/>
      <c r="M59" s="275"/>
      <c r="N59" s="275"/>
      <c r="O59" s="275"/>
      <c r="P59" s="275"/>
      <c r="Q59" s="275"/>
      <c r="R59" s="275"/>
    </row>
    <row r="60" spans="1:18">
      <c r="I60" s="275"/>
      <c r="J60" s="275"/>
      <c r="K60" s="275"/>
      <c r="L60" s="275"/>
      <c r="M60" s="275"/>
      <c r="N60" s="275"/>
      <c r="O60" s="275"/>
      <c r="P60" s="275"/>
      <c r="Q60" s="275"/>
      <c r="R60" s="275"/>
    </row>
    <row r="61" spans="1:18">
      <c r="I61" s="275"/>
      <c r="J61" s="275"/>
      <c r="K61" s="275"/>
      <c r="L61" s="275"/>
      <c r="M61" s="275"/>
      <c r="N61" s="275"/>
      <c r="O61" s="275"/>
      <c r="P61" s="275"/>
      <c r="Q61" s="275"/>
      <c r="R61" s="275"/>
    </row>
    <row r="62" spans="1:18">
      <c r="I62" s="275"/>
      <c r="J62" s="275"/>
      <c r="K62" s="275"/>
      <c r="L62" s="275"/>
      <c r="M62" s="275"/>
      <c r="N62" s="275"/>
      <c r="O62" s="275"/>
      <c r="P62" s="275"/>
      <c r="Q62" s="275"/>
      <c r="R62" s="275"/>
    </row>
    <row r="63" spans="1:18">
      <c r="I63" s="275"/>
      <c r="J63" s="275"/>
      <c r="K63" s="275"/>
      <c r="L63" s="275"/>
      <c r="M63" s="275"/>
      <c r="N63" s="275"/>
      <c r="O63" s="275"/>
      <c r="P63" s="275"/>
      <c r="Q63" s="275"/>
      <c r="R63" s="275"/>
    </row>
    <row r="64" spans="1:18">
      <c r="I64" s="275"/>
      <c r="J64" s="275"/>
      <c r="K64" s="275"/>
      <c r="L64" s="275"/>
      <c r="M64" s="275"/>
      <c r="N64" s="275"/>
      <c r="O64" s="275"/>
      <c r="P64" s="275"/>
      <c r="Q64" s="275"/>
      <c r="R64" s="275"/>
    </row>
    <row r="65" spans="9:18">
      <c r="I65" s="275"/>
      <c r="J65" s="275"/>
      <c r="K65" s="275"/>
      <c r="L65" s="275"/>
      <c r="M65" s="275"/>
      <c r="N65" s="275"/>
      <c r="O65" s="275"/>
      <c r="P65" s="275"/>
      <c r="Q65" s="275"/>
      <c r="R65" s="275"/>
    </row>
    <row r="66" spans="9:18">
      <c r="I66" s="275"/>
      <c r="J66" s="275"/>
      <c r="K66" s="275"/>
      <c r="L66" s="275"/>
      <c r="M66" s="275"/>
      <c r="N66" s="275"/>
      <c r="O66" s="275"/>
      <c r="P66" s="275"/>
      <c r="Q66" s="275"/>
      <c r="R66" s="275"/>
    </row>
    <row r="67" spans="9:18">
      <c r="I67" s="275"/>
      <c r="J67" s="275"/>
      <c r="K67" s="275"/>
      <c r="L67" s="275"/>
      <c r="M67" s="275"/>
      <c r="N67" s="275"/>
      <c r="O67" s="275"/>
      <c r="P67" s="275"/>
      <c r="Q67" s="275"/>
      <c r="R67" s="275"/>
    </row>
    <row r="68" spans="9:18">
      <c r="I68" s="275"/>
      <c r="J68" s="275"/>
      <c r="K68" s="275"/>
      <c r="L68" s="275"/>
      <c r="M68" s="275"/>
      <c r="N68" s="275"/>
      <c r="O68" s="275"/>
      <c r="P68" s="275"/>
      <c r="Q68" s="275"/>
      <c r="R68" s="275"/>
    </row>
    <row r="69" spans="9:18">
      <c r="I69" s="275"/>
      <c r="J69" s="275"/>
      <c r="K69" s="275"/>
      <c r="L69" s="275"/>
      <c r="M69" s="275"/>
      <c r="N69" s="275"/>
      <c r="O69" s="275"/>
      <c r="P69" s="275"/>
      <c r="Q69" s="275"/>
      <c r="R69" s="275"/>
    </row>
    <row r="70" spans="9:18">
      <c r="I70" s="275"/>
      <c r="J70" s="275"/>
      <c r="K70" s="275"/>
      <c r="L70" s="275"/>
      <c r="M70" s="275"/>
      <c r="N70" s="275"/>
      <c r="O70" s="275"/>
      <c r="P70" s="275"/>
      <c r="Q70" s="275"/>
      <c r="R70" s="275"/>
    </row>
    <row r="71" spans="9:18">
      <c r="I71" s="275"/>
      <c r="J71" s="275"/>
      <c r="K71" s="275"/>
      <c r="L71" s="275"/>
      <c r="M71" s="275"/>
      <c r="N71" s="275"/>
      <c r="O71" s="275"/>
      <c r="P71" s="275"/>
      <c r="Q71" s="275"/>
      <c r="R71" s="275"/>
    </row>
    <row r="72" spans="9:18">
      <c r="I72" s="275"/>
      <c r="J72" s="275"/>
      <c r="K72" s="275"/>
      <c r="L72" s="275"/>
      <c r="M72" s="275"/>
      <c r="N72" s="275"/>
      <c r="O72" s="275"/>
      <c r="P72" s="275"/>
      <c r="Q72" s="275"/>
      <c r="R72" s="275"/>
    </row>
    <row r="73" spans="9:18">
      <c r="I73" s="275"/>
      <c r="J73" s="275"/>
      <c r="K73" s="275"/>
      <c r="L73" s="275"/>
      <c r="M73" s="275"/>
      <c r="N73" s="275"/>
      <c r="O73" s="275"/>
      <c r="P73" s="275"/>
      <c r="Q73" s="275"/>
      <c r="R73" s="275"/>
    </row>
    <row r="74" spans="9:18">
      <c r="I74" s="275"/>
      <c r="J74" s="275"/>
      <c r="K74" s="275"/>
      <c r="L74" s="275"/>
      <c r="M74" s="275"/>
      <c r="N74" s="275"/>
      <c r="O74" s="275"/>
      <c r="P74" s="275"/>
      <c r="Q74" s="275"/>
      <c r="R74" s="275"/>
    </row>
    <row r="75" spans="9:18">
      <c r="I75" s="275"/>
      <c r="J75" s="275"/>
      <c r="K75" s="275"/>
      <c r="L75" s="275"/>
      <c r="M75" s="275"/>
      <c r="N75" s="275"/>
      <c r="O75" s="275"/>
      <c r="P75" s="275"/>
      <c r="Q75" s="275"/>
      <c r="R75" s="275"/>
    </row>
    <row r="76" spans="9:18">
      <c r="I76" s="275"/>
      <c r="J76" s="275"/>
      <c r="K76" s="275"/>
      <c r="L76" s="275"/>
      <c r="M76" s="275"/>
      <c r="N76" s="275"/>
      <c r="O76" s="275"/>
      <c r="P76" s="275"/>
      <c r="Q76" s="275"/>
      <c r="R76" s="275"/>
    </row>
    <row r="77" spans="9:18">
      <c r="I77" s="275"/>
      <c r="J77" s="275"/>
      <c r="K77" s="275"/>
      <c r="L77" s="275"/>
      <c r="M77" s="275"/>
      <c r="N77" s="275"/>
      <c r="O77" s="275"/>
      <c r="P77" s="275"/>
      <c r="Q77" s="275"/>
      <c r="R77" s="275"/>
    </row>
    <row r="78" spans="9:18">
      <c r="I78" s="275"/>
      <c r="J78" s="275"/>
      <c r="K78" s="275"/>
      <c r="L78" s="275"/>
      <c r="M78" s="275"/>
      <c r="N78" s="275"/>
      <c r="O78" s="275"/>
      <c r="P78" s="275"/>
      <c r="Q78" s="275"/>
      <c r="R78" s="275"/>
    </row>
    <row r="79" spans="9:18">
      <c r="I79" s="275"/>
      <c r="J79" s="275"/>
      <c r="K79" s="275"/>
      <c r="L79" s="275"/>
      <c r="M79" s="275"/>
      <c r="N79" s="275"/>
      <c r="O79" s="275"/>
      <c r="P79" s="275"/>
      <c r="Q79" s="275"/>
      <c r="R79" s="275"/>
    </row>
    <row r="80" spans="9:18">
      <c r="I80" s="275"/>
      <c r="J80" s="275"/>
      <c r="K80" s="275"/>
      <c r="L80" s="275"/>
      <c r="M80" s="275"/>
      <c r="N80" s="275"/>
      <c r="O80" s="275"/>
      <c r="P80" s="275"/>
      <c r="Q80" s="275"/>
      <c r="R80" s="275"/>
    </row>
    <row r="81" spans="9:18">
      <c r="I81" s="275"/>
      <c r="J81" s="275"/>
      <c r="K81" s="275"/>
      <c r="L81" s="275"/>
      <c r="M81" s="275"/>
      <c r="N81" s="275"/>
      <c r="O81" s="275"/>
      <c r="P81" s="275"/>
      <c r="Q81" s="275"/>
      <c r="R81" s="275"/>
    </row>
    <row r="82" spans="9:18">
      <c r="I82" s="275"/>
      <c r="J82" s="275"/>
      <c r="K82" s="275"/>
      <c r="L82" s="275"/>
      <c r="M82" s="275"/>
      <c r="N82" s="275"/>
      <c r="O82" s="275"/>
      <c r="P82" s="275"/>
      <c r="Q82" s="275"/>
      <c r="R82" s="275"/>
    </row>
    <row r="83" spans="9:18">
      <c r="I83" s="275"/>
      <c r="J83" s="275"/>
      <c r="K83" s="275"/>
      <c r="L83" s="275"/>
      <c r="M83" s="275"/>
      <c r="N83" s="275"/>
      <c r="O83" s="275"/>
      <c r="P83" s="275"/>
      <c r="Q83" s="275"/>
      <c r="R83" s="275"/>
    </row>
    <row r="84" spans="9:18">
      <c r="I84" s="275"/>
      <c r="J84" s="275"/>
      <c r="K84" s="275"/>
      <c r="L84" s="275"/>
      <c r="M84" s="275"/>
      <c r="N84" s="275"/>
      <c r="O84" s="275"/>
      <c r="P84" s="275"/>
      <c r="Q84" s="275"/>
      <c r="R84" s="275"/>
    </row>
    <row r="85" spans="9:18">
      <c r="I85" s="275"/>
      <c r="J85" s="275"/>
      <c r="K85" s="275"/>
      <c r="L85" s="275"/>
      <c r="M85" s="275"/>
      <c r="N85" s="275"/>
      <c r="O85" s="275"/>
      <c r="P85" s="275"/>
      <c r="Q85" s="275"/>
      <c r="R85" s="275"/>
    </row>
    <row r="86" spans="9:18">
      <c r="I86" s="275"/>
      <c r="J86" s="275"/>
      <c r="K86" s="275"/>
      <c r="L86" s="275"/>
      <c r="M86" s="275"/>
      <c r="N86" s="275"/>
      <c r="O86" s="275"/>
      <c r="P86" s="275"/>
      <c r="Q86" s="275"/>
      <c r="R86" s="275"/>
    </row>
    <row r="87" spans="9:18">
      <c r="I87" s="275"/>
      <c r="J87" s="275"/>
      <c r="K87" s="275"/>
      <c r="L87" s="275"/>
      <c r="M87" s="275"/>
      <c r="N87" s="275"/>
      <c r="O87" s="275"/>
      <c r="P87" s="275"/>
      <c r="Q87" s="275"/>
      <c r="R87" s="275"/>
    </row>
    <row r="88" spans="9:18">
      <c r="I88" s="275"/>
      <c r="J88" s="275"/>
      <c r="K88" s="275"/>
      <c r="L88" s="275"/>
      <c r="M88" s="275"/>
      <c r="N88" s="275"/>
      <c r="O88" s="275"/>
      <c r="P88" s="275"/>
      <c r="Q88" s="275"/>
      <c r="R88" s="275"/>
    </row>
    <row r="89" spans="9:18">
      <c r="I89" s="275"/>
      <c r="J89" s="275"/>
      <c r="K89" s="275"/>
      <c r="L89" s="275"/>
      <c r="M89" s="275"/>
      <c r="N89" s="275"/>
      <c r="O89" s="275"/>
      <c r="P89" s="275"/>
      <c r="Q89" s="275"/>
      <c r="R89" s="275"/>
    </row>
    <row r="90" spans="9:18">
      <c r="I90" s="275"/>
      <c r="J90" s="275"/>
      <c r="K90" s="275"/>
      <c r="L90" s="275"/>
      <c r="M90" s="275"/>
      <c r="N90" s="275"/>
      <c r="O90" s="275"/>
      <c r="P90" s="275"/>
      <c r="Q90" s="275"/>
      <c r="R90" s="275"/>
    </row>
    <row r="91" spans="9:18">
      <c r="I91" s="275"/>
      <c r="J91" s="275"/>
      <c r="K91" s="275"/>
      <c r="L91" s="275"/>
      <c r="M91" s="275"/>
      <c r="N91" s="275"/>
      <c r="O91" s="275"/>
      <c r="P91" s="275"/>
      <c r="Q91" s="275"/>
      <c r="R91" s="275"/>
    </row>
    <row r="92" spans="9:18">
      <c r="I92" s="275"/>
      <c r="J92" s="275"/>
      <c r="K92" s="275"/>
      <c r="L92" s="275"/>
      <c r="M92" s="275"/>
      <c r="N92" s="275"/>
      <c r="O92" s="275"/>
      <c r="P92" s="275"/>
      <c r="Q92" s="275"/>
      <c r="R92" s="275"/>
    </row>
    <row r="93" spans="9:18">
      <c r="I93" s="275"/>
      <c r="J93" s="275"/>
      <c r="K93" s="275"/>
      <c r="L93" s="275"/>
      <c r="M93" s="275"/>
      <c r="N93" s="275"/>
      <c r="O93" s="275"/>
      <c r="P93" s="275"/>
      <c r="Q93" s="275"/>
      <c r="R93" s="275"/>
    </row>
    <row r="94" spans="9:18">
      <c r="I94" s="275"/>
      <c r="J94" s="275"/>
      <c r="K94" s="275"/>
      <c r="L94" s="275"/>
      <c r="M94" s="275"/>
      <c r="N94" s="275"/>
      <c r="O94" s="275"/>
      <c r="P94" s="275"/>
      <c r="Q94" s="275"/>
      <c r="R94" s="275"/>
    </row>
    <row r="95" spans="9:18">
      <c r="I95" s="275"/>
      <c r="J95" s="275"/>
      <c r="K95" s="275"/>
      <c r="L95" s="275"/>
      <c r="M95" s="275"/>
      <c r="N95" s="275"/>
      <c r="O95" s="275"/>
      <c r="P95" s="275"/>
      <c r="Q95" s="275"/>
      <c r="R95" s="275"/>
    </row>
    <row r="96" spans="9:18">
      <c r="I96" s="275"/>
      <c r="J96" s="275"/>
      <c r="K96" s="275"/>
      <c r="L96" s="275"/>
      <c r="M96" s="275"/>
      <c r="N96" s="275"/>
      <c r="O96" s="275"/>
      <c r="P96" s="275"/>
      <c r="Q96" s="275"/>
      <c r="R96" s="275"/>
    </row>
    <row r="97" spans="9:18">
      <c r="I97" s="275"/>
      <c r="J97" s="275"/>
      <c r="K97" s="275"/>
      <c r="L97" s="275"/>
      <c r="M97" s="275"/>
      <c r="N97" s="275"/>
      <c r="O97" s="275"/>
      <c r="P97" s="275"/>
      <c r="Q97" s="275"/>
      <c r="R97" s="275"/>
    </row>
    <row r="98" spans="9:18">
      <c r="I98" s="275"/>
      <c r="J98" s="275"/>
      <c r="K98" s="275"/>
      <c r="L98" s="275"/>
      <c r="M98" s="275"/>
      <c r="N98" s="275"/>
      <c r="O98" s="275"/>
      <c r="P98" s="275"/>
      <c r="Q98" s="275"/>
      <c r="R98" s="275"/>
    </row>
    <row r="99" spans="9:18">
      <c r="I99" s="275"/>
      <c r="J99" s="275"/>
      <c r="K99" s="275"/>
      <c r="L99" s="275"/>
      <c r="M99" s="275"/>
      <c r="N99" s="275"/>
      <c r="O99" s="275"/>
      <c r="P99" s="275"/>
      <c r="Q99" s="275"/>
      <c r="R99" s="275"/>
    </row>
    <row r="100" spans="9:18">
      <c r="I100" s="275"/>
      <c r="J100" s="275"/>
      <c r="K100" s="275"/>
      <c r="L100" s="275"/>
      <c r="M100" s="275"/>
      <c r="N100" s="275"/>
      <c r="O100" s="275"/>
      <c r="P100" s="275"/>
      <c r="Q100" s="275"/>
      <c r="R100" s="275"/>
    </row>
    <row r="101" spans="9:18">
      <c r="I101" s="275"/>
      <c r="J101" s="275"/>
      <c r="K101" s="275"/>
      <c r="L101" s="275"/>
      <c r="M101" s="275"/>
      <c r="N101" s="275"/>
      <c r="O101" s="275"/>
      <c r="P101" s="275"/>
      <c r="Q101" s="275"/>
      <c r="R101" s="275"/>
    </row>
    <row r="102" spans="9:18">
      <c r="I102" s="275"/>
      <c r="J102" s="275"/>
      <c r="K102" s="275"/>
      <c r="L102" s="275"/>
      <c r="M102" s="275"/>
      <c r="N102" s="275"/>
      <c r="O102" s="275"/>
      <c r="P102" s="275"/>
      <c r="Q102" s="275"/>
      <c r="R102" s="275"/>
    </row>
    <row r="103" spans="9:18">
      <c r="I103" s="275"/>
      <c r="J103" s="275"/>
      <c r="K103" s="275"/>
      <c r="L103" s="275"/>
      <c r="M103" s="275"/>
      <c r="N103" s="275"/>
      <c r="O103" s="275"/>
      <c r="P103" s="275"/>
      <c r="Q103" s="275"/>
      <c r="R103" s="275"/>
    </row>
    <row r="104" spans="9:18">
      <c r="I104" s="275"/>
      <c r="J104" s="275"/>
      <c r="K104" s="275"/>
      <c r="L104" s="275"/>
      <c r="M104" s="275"/>
      <c r="N104" s="275"/>
      <c r="O104" s="275"/>
      <c r="P104" s="275"/>
      <c r="Q104" s="275"/>
      <c r="R104" s="275"/>
    </row>
    <row r="105" spans="9:18">
      <c r="I105" s="275"/>
      <c r="J105" s="275"/>
      <c r="K105" s="275"/>
      <c r="L105" s="275"/>
      <c r="M105" s="275"/>
      <c r="N105" s="275"/>
      <c r="O105" s="275"/>
      <c r="P105" s="275"/>
      <c r="Q105" s="275"/>
      <c r="R105" s="275"/>
    </row>
    <row r="106" spans="9:18">
      <c r="I106" s="275"/>
      <c r="J106" s="275"/>
      <c r="K106" s="275"/>
      <c r="L106" s="275"/>
      <c r="M106" s="275"/>
      <c r="N106" s="275"/>
      <c r="O106" s="275"/>
      <c r="P106" s="275"/>
      <c r="Q106" s="275"/>
      <c r="R106" s="275"/>
    </row>
    <row r="107" spans="9:18">
      <c r="I107" s="275"/>
      <c r="J107" s="275"/>
      <c r="K107" s="275"/>
      <c r="L107" s="275"/>
      <c r="M107" s="275"/>
      <c r="N107" s="275"/>
      <c r="O107" s="275"/>
      <c r="P107" s="275"/>
      <c r="Q107" s="275"/>
      <c r="R107" s="275"/>
    </row>
    <row r="108" spans="9:18">
      <c r="I108" s="275"/>
      <c r="J108" s="275"/>
      <c r="K108" s="275"/>
      <c r="L108" s="275"/>
      <c r="M108" s="275"/>
      <c r="N108" s="275"/>
      <c r="O108" s="275"/>
      <c r="P108" s="275"/>
      <c r="Q108" s="275"/>
      <c r="R108" s="275"/>
    </row>
    <row r="109" spans="9:18">
      <c r="I109" s="275"/>
      <c r="J109" s="275"/>
      <c r="K109" s="275"/>
      <c r="L109" s="275"/>
      <c r="M109" s="275"/>
      <c r="N109" s="275"/>
      <c r="O109" s="275"/>
      <c r="P109" s="275"/>
      <c r="Q109" s="275"/>
      <c r="R109" s="275"/>
    </row>
    <row r="110" spans="9:18">
      <c r="I110" s="275"/>
      <c r="J110" s="275"/>
      <c r="K110" s="275"/>
      <c r="L110" s="275"/>
      <c r="M110" s="275"/>
      <c r="N110" s="275"/>
      <c r="O110" s="275"/>
      <c r="P110" s="275"/>
      <c r="Q110" s="275"/>
      <c r="R110" s="275"/>
    </row>
    <row r="111" spans="9:18">
      <c r="I111" s="275"/>
      <c r="J111" s="275"/>
      <c r="K111" s="275"/>
      <c r="L111" s="275"/>
      <c r="M111" s="275"/>
      <c r="N111" s="275"/>
      <c r="O111" s="275"/>
      <c r="P111" s="275"/>
      <c r="Q111" s="275"/>
      <c r="R111" s="275"/>
    </row>
    <row r="112" spans="9:18">
      <c r="I112" s="275"/>
      <c r="J112" s="275"/>
      <c r="K112" s="275"/>
      <c r="L112" s="275"/>
      <c r="M112" s="275"/>
      <c r="N112" s="275"/>
      <c r="O112" s="275"/>
      <c r="P112" s="275"/>
      <c r="Q112" s="275"/>
      <c r="R112" s="275"/>
    </row>
    <row r="113" spans="9:18">
      <c r="I113" s="275"/>
      <c r="J113" s="275"/>
      <c r="K113" s="275"/>
      <c r="L113" s="275"/>
      <c r="M113" s="275"/>
      <c r="N113" s="275"/>
      <c r="O113" s="275"/>
      <c r="P113" s="275"/>
      <c r="Q113" s="275"/>
      <c r="R113" s="275"/>
    </row>
    <row r="114" spans="9:18">
      <c r="I114" s="275"/>
      <c r="J114" s="275"/>
      <c r="K114" s="275"/>
      <c r="L114" s="275"/>
      <c r="M114" s="275"/>
      <c r="N114" s="275"/>
      <c r="O114" s="275"/>
      <c r="P114" s="275"/>
      <c r="Q114" s="275"/>
      <c r="R114" s="275"/>
    </row>
    <row r="115" spans="9:18">
      <c r="I115" s="275"/>
      <c r="J115" s="275"/>
      <c r="K115" s="275"/>
      <c r="L115" s="275"/>
      <c r="M115" s="275"/>
      <c r="N115" s="275"/>
      <c r="O115" s="275"/>
      <c r="P115" s="275"/>
      <c r="Q115" s="275"/>
      <c r="R115" s="275"/>
    </row>
    <row r="116" spans="9:18">
      <c r="I116" s="275"/>
      <c r="J116" s="275"/>
      <c r="K116" s="275"/>
      <c r="L116" s="275"/>
      <c r="M116" s="275"/>
      <c r="N116" s="275"/>
      <c r="O116" s="275"/>
      <c r="P116" s="275"/>
      <c r="Q116" s="275"/>
      <c r="R116" s="275"/>
    </row>
    <row r="117" spans="9:18">
      <c r="I117" s="275"/>
      <c r="J117" s="275"/>
      <c r="K117" s="275"/>
      <c r="L117" s="275"/>
      <c r="M117" s="275"/>
      <c r="N117" s="275"/>
      <c r="O117" s="275"/>
      <c r="P117" s="275"/>
      <c r="Q117" s="275"/>
      <c r="R117" s="275"/>
    </row>
    <row r="118" spans="9:18">
      <c r="I118" s="275"/>
      <c r="J118" s="275"/>
      <c r="K118" s="275"/>
      <c r="L118" s="275"/>
      <c r="M118" s="275"/>
      <c r="N118" s="275"/>
      <c r="O118" s="275"/>
      <c r="P118" s="275"/>
      <c r="Q118" s="275"/>
      <c r="R118" s="275"/>
    </row>
    <row r="119" spans="9:18">
      <c r="I119" s="275"/>
      <c r="J119" s="275"/>
      <c r="K119" s="275"/>
      <c r="L119" s="275"/>
      <c r="M119" s="275"/>
      <c r="N119" s="275"/>
      <c r="O119" s="275"/>
      <c r="P119" s="275"/>
      <c r="Q119" s="275"/>
      <c r="R119" s="275"/>
    </row>
    <row r="120" spans="9:18">
      <c r="I120" s="275"/>
      <c r="J120" s="275"/>
      <c r="K120" s="275"/>
      <c r="L120" s="275"/>
      <c r="M120" s="275"/>
      <c r="N120" s="275"/>
      <c r="O120" s="275"/>
      <c r="P120" s="275"/>
      <c r="Q120" s="275"/>
      <c r="R120" s="275"/>
    </row>
    <row r="121" spans="9:18">
      <c r="I121" s="275"/>
      <c r="J121" s="275"/>
      <c r="K121" s="275"/>
      <c r="L121" s="275"/>
      <c r="M121" s="275"/>
      <c r="N121" s="275"/>
      <c r="O121" s="275"/>
      <c r="P121" s="275"/>
      <c r="Q121" s="275"/>
      <c r="R121" s="275"/>
    </row>
    <row r="122" spans="9:18">
      <c r="I122" s="275"/>
      <c r="J122" s="275"/>
      <c r="K122" s="275"/>
      <c r="L122" s="275"/>
      <c r="M122" s="275"/>
      <c r="N122" s="275"/>
      <c r="O122" s="275"/>
      <c r="P122" s="275"/>
      <c r="Q122" s="275"/>
      <c r="R122" s="275"/>
    </row>
    <row r="123" spans="9:18">
      <c r="I123" s="275"/>
      <c r="J123" s="275"/>
      <c r="K123" s="275"/>
      <c r="L123" s="275"/>
      <c r="M123" s="275"/>
      <c r="N123" s="275"/>
      <c r="O123" s="275"/>
      <c r="P123" s="275"/>
      <c r="Q123" s="275"/>
      <c r="R123" s="275"/>
    </row>
    <row r="124" spans="9:18">
      <c r="I124" s="275"/>
      <c r="J124" s="275"/>
      <c r="K124" s="275"/>
      <c r="L124" s="275"/>
      <c r="M124" s="275"/>
      <c r="N124" s="275"/>
      <c r="O124" s="275"/>
      <c r="P124" s="275"/>
      <c r="Q124" s="275"/>
      <c r="R124" s="275"/>
    </row>
    <row r="125" spans="9:18">
      <c r="I125" s="275"/>
      <c r="J125" s="275"/>
      <c r="K125" s="275"/>
      <c r="L125" s="275"/>
      <c r="M125" s="275"/>
      <c r="N125" s="275"/>
      <c r="O125" s="275"/>
      <c r="P125" s="275"/>
      <c r="Q125" s="275"/>
      <c r="R125" s="275"/>
    </row>
    <row r="126" spans="9:18">
      <c r="I126" s="275"/>
      <c r="J126" s="275"/>
      <c r="K126" s="275"/>
      <c r="L126" s="275"/>
      <c r="M126" s="275"/>
      <c r="N126" s="275"/>
      <c r="O126" s="275"/>
      <c r="P126" s="275"/>
      <c r="Q126" s="275"/>
      <c r="R126" s="275"/>
    </row>
    <row r="127" spans="9:18">
      <c r="I127" s="275"/>
      <c r="J127" s="275"/>
      <c r="K127" s="275"/>
      <c r="L127" s="275"/>
      <c r="M127" s="275"/>
      <c r="N127" s="275"/>
      <c r="O127" s="275"/>
      <c r="P127" s="275"/>
      <c r="Q127" s="275"/>
      <c r="R127" s="275"/>
    </row>
    <row r="128" spans="9:18">
      <c r="I128" s="275"/>
      <c r="J128" s="275"/>
      <c r="K128" s="275"/>
      <c r="L128" s="275"/>
      <c r="M128" s="275"/>
      <c r="N128" s="275"/>
      <c r="O128" s="275"/>
      <c r="P128" s="275"/>
      <c r="Q128" s="275"/>
      <c r="R128" s="275"/>
    </row>
    <row r="129" spans="9:18">
      <c r="I129" s="275"/>
      <c r="J129" s="275"/>
      <c r="K129" s="275"/>
      <c r="L129" s="275"/>
      <c r="M129" s="275"/>
      <c r="N129" s="275"/>
      <c r="O129" s="275"/>
      <c r="P129" s="275"/>
      <c r="Q129" s="275"/>
      <c r="R129" s="275"/>
    </row>
    <row r="130" spans="9:18">
      <c r="I130" s="275"/>
      <c r="J130" s="275"/>
      <c r="K130" s="275"/>
      <c r="L130" s="275"/>
      <c r="M130" s="275"/>
      <c r="N130" s="275"/>
      <c r="O130" s="275"/>
      <c r="P130" s="275"/>
      <c r="Q130" s="275"/>
      <c r="R130" s="275"/>
    </row>
    <row r="131" spans="9:18">
      <c r="I131" s="275"/>
      <c r="J131" s="275"/>
      <c r="K131" s="275"/>
      <c r="L131" s="275"/>
      <c r="M131" s="275"/>
      <c r="N131" s="275"/>
      <c r="O131" s="275"/>
      <c r="P131" s="275"/>
      <c r="Q131" s="275"/>
      <c r="R131" s="275"/>
    </row>
    <row r="132" spans="9:18">
      <c r="I132" s="275"/>
      <c r="J132" s="275"/>
      <c r="K132" s="275"/>
      <c r="L132" s="275"/>
      <c r="M132" s="275"/>
      <c r="N132" s="275"/>
      <c r="O132" s="275"/>
      <c r="P132" s="275"/>
      <c r="Q132" s="275"/>
      <c r="R132" s="275"/>
    </row>
    <row r="133" spans="9:18">
      <c r="I133" s="275"/>
      <c r="J133" s="275"/>
      <c r="K133" s="275"/>
      <c r="L133" s="275"/>
      <c r="M133" s="275"/>
      <c r="N133" s="275"/>
      <c r="O133" s="275"/>
      <c r="P133" s="275"/>
      <c r="Q133" s="275"/>
      <c r="R133" s="275"/>
    </row>
    <row r="134" spans="9:18">
      <c r="I134" s="275"/>
      <c r="J134" s="275"/>
      <c r="K134" s="275"/>
      <c r="L134" s="275"/>
      <c r="M134" s="275"/>
      <c r="N134" s="275"/>
      <c r="O134" s="275"/>
      <c r="P134" s="275"/>
      <c r="Q134" s="275"/>
      <c r="R134" s="275"/>
    </row>
    <row r="135" spans="9:18">
      <c r="I135" s="275"/>
      <c r="J135" s="275"/>
      <c r="K135" s="275"/>
      <c r="L135" s="275"/>
      <c r="M135" s="275"/>
      <c r="N135" s="275"/>
      <c r="O135" s="275"/>
      <c r="P135" s="275"/>
      <c r="Q135" s="275"/>
      <c r="R135" s="275"/>
    </row>
    <row r="136" spans="9:18">
      <c r="I136" s="275"/>
      <c r="J136" s="275"/>
      <c r="K136" s="275"/>
      <c r="L136" s="275"/>
      <c r="M136" s="275"/>
      <c r="N136" s="275"/>
      <c r="O136" s="275"/>
      <c r="P136" s="275"/>
      <c r="Q136" s="275"/>
      <c r="R136" s="275"/>
    </row>
    <row r="137" spans="9:18">
      <c r="I137" s="275"/>
      <c r="J137" s="275"/>
      <c r="K137" s="275"/>
      <c r="L137" s="275"/>
      <c r="M137" s="275"/>
      <c r="N137" s="275"/>
      <c r="O137" s="275"/>
      <c r="P137" s="275"/>
      <c r="Q137" s="275"/>
      <c r="R137" s="275"/>
    </row>
    <row r="138" spans="9:18">
      <c r="I138" s="275"/>
      <c r="J138" s="275"/>
      <c r="K138" s="275"/>
      <c r="L138" s="275"/>
      <c r="M138" s="275"/>
      <c r="N138" s="275"/>
      <c r="O138" s="275"/>
      <c r="P138" s="275"/>
      <c r="Q138" s="275"/>
      <c r="R138" s="275"/>
    </row>
    <row r="139" spans="9:18">
      <c r="I139" s="275"/>
      <c r="J139" s="275"/>
      <c r="K139" s="275"/>
      <c r="L139" s="275"/>
      <c r="M139" s="275"/>
      <c r="N139" s="275"/>
      <c r="O139" s="275"/>
      <c r="P139" s="275"/>
      <c r="Q139" s="275"/>
      <c r="R139" s="275"/>
    </row>
    <row r="140" spans="9:18">
      <c r="I140" s="275"/>
      <c r="J140" s="275"/>
      <c r="K140" s="275"/>
      <c r="L140" s="275"/>
      <c r="M140" s="275"/>
      <c r="N140" s="275"/>
      <c r="O140" s="275"/>
      <c r="P140" s="275"/>
      <c r="Q140" s="275"/>
      <c r="R140" s="275"/>
    </row>
    <row r="141" spans="9:18">
      <c r="I141" s="275"/>
      <c r="J141" s="275"/>
      <c r="K141" s="275"/>
      <c r="L141" s="275"/>
      <c r="M141" s="275"/>
      <c r="N141" s="275"/>
      <c r="O141" s="275"/>
      <c r="P141" s="275"/>
      <c r="Q141" s="275"/>
      <c r="R141" s="275"/>
    </row>
    <row r="142" spans="9:18">
      <c r="I142" s="275"/>
      <c r="J142" s="275"/>
      <c r="K142" s="275"/>
      <c r="L142" s="275"/>
      <c r="M142" s="275"/>
      <c r="N142" s="275"/>
      <c r="O142" s="275"/>
      <c r="P142" s="275"/>
      <c r="Q142" s="275"/>
      <c r="R142" s="275"/>
    </row>
    <row r="143" spans="9:18">
      <c r="I143" s="275"/>
      <c r="J143" s="275"/>
      <c r="K143" s="275"/>
      <c r="L143" s="275"/>
      <c r="M143" s="275"/>
      <c r="N143" s="275"/>
      <c r="O143" s="275"/>
      <c r="P143" s="275"/>
      <c r="Q143" s="275"/>
      <c r="R143" s="275"/>
    </row>
    <row r="144" spans="9:18">
      <c r="I144" s="275"/>
      <c r="J144" s="275"/>
      <c r="K144" s="275"/>
      <c r="L144" s="275"/>
      <c r="M144" s="275"/>
      <c r="N144" s="275"/>
      <c r="O144" s="275"/>
      <c r="P144" s="275"/>
      <c r="Q144" s="275"/>
      <c r="R144" s="275"/>
    </row>
    <row r="145" spans="9:18">
      <c r="I145" s="275"/>
      <c r="J145" s="275"/>
      <c r="K145" s="275"/>
      <c r="L145" s="275"/>
      <c r="M145" s="275"/>
      <c r="N145" s="275"/>
      <c r="O145" s="275"/>
      <c r="P145" s="275"/>
      <c r="Q145" s="275"/>
      <c r="R145" s="275"/>
    </row>
    <row r="146" spans="9:18">
      <c r="I146" s="275"/>
      <c r="J146" s="275"/>
      <c r="K146" s="275"/>
      <c r="L146" s="275"/>
      <c r="M146" s="275"/>
      <c r="N146" s="275"/>
      <c r="O146" s="275"/>
      <c r="P146" s="275"/>
      <c r="Q146" s="275"/>
      <c r="R146" s="275"/>
    </row>
    <row r="147" spans="9:18">
      <c r="I147" s="275"/>
      <c r="J147" s="275"/>
      <c r="K147" s="275"/>
      <c r="L147" s="275"/>
      <c r="M147" s="275"/>
      <c r="N147" s="275"/>
      <c r="O147" s="275"/>
      <c r="P147" s="275"/>
      <c r="Q147" s="275"/>
      <c r="R147" s="275"/>
    </row>
    <row r="148" spans="9:18">
      <c r="I148" s="275"/>
      <c r="J148" s="275"/>
      <c r="K148" s="275"/>
      <c r="L148" s="275"/>
      <c r="M148" s="275"/>
      <c r="N148" s="275"/>
      <c r="O148" s="275"/>
      <c r="P148" s="275"/>
      <c r="Q148" s="275"/>
      <c r="R148" s="275"/>
    </row>
    <row r="149" spans="9:18">
      <c r="I149" s="275"/>
      <c r="J149" s="275"/>
      <c r="K149" s="275"/>
      <c r="L149" s="275"/>
      <c r="M149" s="275"/>
      <c r="N149" s="275"/>
      <c r="O149" s="275"/>
      <c r="P149" s="275"/>
      <c r="Q149" s="275"/>
      <c r="R149" s="275"/>
    </row>
    <row r="150" spans="9:18">
      <c r="I150" s="275"/>
      <c r="J150" s="275"/>
      <c r="K150" s="275"/>
      <c r="L150" s="275"/>
      <c r="M150" s="275"/>
      <c r="N150" s="275"/>
      <c r="O150" s="275"/>
      <c r="P150" s="275"/>
      <c r="Q150" s="275"/>
      <c r="R150" s="275"/>
    </row>
    <row r="151" spans="9:18">
      <c r="I151" s="275"/>
      <c r="J151" s="275"/>
      <c r="K151" s="275"/>
      <c r="L151" s="275"/>
      <c r="M151" s="275"/>
      <c r="N151" s="275"/>
      <c r="O151" s="275"/>
      <c r="P151" s="275"/>
      <c r="Q151" s="275"/>
      <c r="R151" s="275"/>
    </row>
    <row r="152" spans="9:18">
      <c r="I152" s="275"/>
      <c r="J152" s="275"/>
      <c r="K152" s="275"/>
      <c r="L152" s="275"/>
      <c r="M152" s="275"/>
      <c r="N152" s="275"/>
      <c r="O152" s="275"/>
      <c r="P152" s="275"/>
      <c r="Q152" s="275"/>
      <c r="R152" s="275"/>
    </row>
    <row r="153" spans="9:18">
      <c r="I153" s="275"/>
      <c r="J153" s="275"/>
      <c r="K153" s="275"/>
      <c r="L153" s="275"/>
      <c r="M153" s="275"/>
      <c r="N153" s="275"/>
      <c r="O153" s="275"/>
      <c r="P153" s="275"/>
      <c r="Q153" s="275"/>
      <c r="R153" s="275"/>
    </row>
    <row r="154" spans="9:18">
      <c r="I154" s="275"/>
      <c r="J154" s="275"/>
      <c r="K154" s="275"/>
      <c r="L154" s="275"/>
      <c r="M154" s="275"/>
      <c r="N154" s="275"/>
      <c r="O154" s="275"/>
      <c r="P154" s="275"/>
      <c r="Q154" s="275"/>
      <c r="R154" s="275"/>
    </row>
    <row r="155" spans="9:18">
      <c r="I155" s="275"/>
      <c r="J155" s="275"/>
      <c r="K155" s="275"/>
      <c r="L155" s="275"/>
      <c r="M155" s="275"/>
      <c r="N155" s="275"/>
      <c r="O155" s="275"/>
      <c r="P155" s="275"/>
      <c r="Q155" s="275"/>
      <c r="R155" s="275"/>
    </row>
    <row r="156" spans="9:18">
      <c r="I156" s="275"/>
      <c r="J156" s="275"/>
      <c r="K156" s="275"/>
      <c r="L156" s="275"/>
      <c r="M156" s="275"/>
      <c r="N156" s="275"/>
      <c r="O156" s="275"/>
      <c r="P156" s="275"/>
      <c r="Q156" s="275"/>
      <c r="R156" s="275"/>
    </row>
    <row r="157" spans="9:18">
      <c r="I157" s="275"/>
      <c r="J157" s="275"/>
      <c r="K157" s="275"/>
      <c r="L157" s="275"/>
      <c r="M157" s="275"/>
      <c r="N157" s="275"/>
      <c r="O157" s="275"/>
      <c r="P157" s="275"/>
      <c r="Q157" s="275"/>
      <c r="R157" s="275"/>
    </row>
    <row r="158" spans="9:18">
      <c r="I158" s="275"/>
      <c r="J158" s="275"/>
      <c r="K158" s="275"/>
      <c r="L158" s="275"/>
      <c r="M158" s="275"/>
      <c r="N158" s="275"/>
      <c r="O158" s="275"/>
      <c r="P158" s="275"/>
      <c r="Q158" s="275"/>
      <c r="R158" s="275"/>
    </row>
    <row r="159" spans="9:18">
      <c r="I159" s="275"/>
      <c r="J159" s="275"/>
      <c r="K159" s="275"/>
      <c r="L159" s="275"/>
      <c r="M159" s="275"/>
      <c r="N159" s="275"/>
      <c r="O159" s="275"/>
      <c r="P159" s="275"/>
      <c r="Q159" s="275"/>
      <c r="R159" s="275"/>
    </row>
    <row r="160" spans="9:18">
      <c r="I160" s="275"/>
      <c r="J160" s="275"/>
      <c r="K160" s="275"/>
      <c r="L160" s="275"/>
      <c r="M160" s="275"/>
      <c r="N160" s="275"/>
      <c r="O160" s="275"/>
      <c r="P160" s="275"/>
      <c r="Q160" s="275"/>
      <c r="R160" s="275"/>
    </row>
    <row r="161" spans="9:18">
      <c r="I161" s="275"/>
      <c r="J161" s="275"/>
      <c r="K161" s="275"/>
      <c r="L161" s="275"/>
      <c r="M161" s="275"/>
      <c r="N161" s="275"/>
      <c r="O161" s="275"/>
      <c r="P161" s="275"/>
      <c r="Q161" s="275"/>
      <c r="R161" s="275"/>
    </row>
    <row r="162" spans="9:18">
      <c r="I162" s="275"/>
      <c r="J162" s="275"/>
      <c r="K162" s="275"/>
      <c r="L162" s="275"/>
      <c r="M162" s="275"/>
      <c r="N162" s="275"/>
      <c r="O162" s="275"/>
      <c r="P162" s="275"/>
      <c r="Q162" s="275"/>
      <c r="R162" s="275"/>
    </row>
    <row r="163" spans="9:18">
      <c r="I163" s="275"/>
      <c r="J163" s="275"/>
      <c r="K163" s="275"/>
      <c r="L163" s="275"/>
      <c r="M163" s="275"/>
      <c r="N163" s="275"/>
      <c r="O163" s="275"/>
      <c r="P163" s="275"/>
      <c r="Q163" s="275"/>
      <c r="R163" s="275"/>
    </row>
    <row r="164" spans="9:18">
      <c r="I164" s="275"/>
      <c r="J164" s="275"/>
      <c r="K164" s="275"/>
      <c r="L164" s="275"/>
      <c r="M164" s="275"/>
      <c r="N164" s="275"/>
      <c r="O164" s="275"/>
      <c r="P164" s="275"/>
      <c r="Q164" s="275"/>
      <c r="R164" s="275"/>
    </row>
    <row r="165" spans="9:18">
      <c r="I165" s="275"/>
      <c r="J165" s="275"/>
      <c r="K165" s="275"/>
      <c r="L165" s="275"/>
      <c r="M165" s="275"/>
      <c r="N165" s="275"/>
      <c r="O165" s="275"/>
      <c r="P165" s="275"/>
      <c r="Q165" s="275"/>
      <c r="R165" s="275"/>
    </row>
    <row r="166" spans="9:18">
      <c r="I166" s="275"/>
      <c r="J166" s="275"/>
      <c r="K166" s="275"/>
      <c r="L166" s="275"/>
      <c r="M166" s="275"/>
      <c r="N166" s="275"/>
      <c r="O166" s="275"/>
      <c r="P166" s="275"/>
      <c r="Q166" s="275"/>
      <c r="R166" s="275"/>
    </row>
    <row r="167" spans="9:18">
      <c r="I167" s="275"/>
      <c r="J167" s="275"/>
      <c r="K167" s="275"/>
      <c r="L167" s="275"/>
      <c r="M167" s="275"/>
      <c r="N167" s="275"/>
      <c r="O167" s="275"/>
      <c r="P167" s="275"/>
      <c r="Q167" s="275"/>
      <c r="R167" s="275"/>
    </row>
    <row r="168" spans="9:18">
      <c r="I168" s="275"/>
      <c r="J168" s="275"/>
      <c r="K168" s="275"/>
      <c r="L168" s="275"/>
      <c r="M168" s="275"/>
      <c r="N168" s="275"/>
      <c r="O168" s="275"/>
      <c r="P168" s="275"/>
      <c r="Q168" s="275"/>
      <c r="R168" s="275"/>
    </row>
    <row r="169" spans="9:18">
      <c r="I169" s="275"/>
      <c r="J169" s="275"/>
      <c r="K169" s="275"/>
      <c r="L169" s="275"/>
      <c r="M169" s="275"/>
      <c r="N169" s="275"/>
      <c r="O169" s="275"/>
      <c r="P169" s="275"/>
      <c r="Q169" s="275"/>
      <c r="R169" s="275"/>
    </row>
    <row r="170" spans="9:18">
      <c r="I170" s="275"/>
      <c r="J170" s="275"/>
      <c r="K170" s="275"/>
      <c r="L170" s="275"/>
      <c r="M170" s="275"/>
      <c r="N170" s="275"/>
      <c r="O170" s="275"/>
      <c r="P170" s="275"/>
      <c r="Q170" s="275"/>
      <c r="R170" s="275"/>
    </row>
    <row r="171" spans="9:18">
      <c r="I171" s="275"/>
      <c r="J171" s="275"/>
      <c r="K171" s="275"/>
      <c r="L171" s="275"/>
      <c r="M171" s="275"/>
      <c r="N171" s="275"/>
      <c r="O171" s="275"/>
      <c r="P171" s="275"/>
      <c r="Q171" s="275"/>
      <c r="R171" s="275"/>
    </row>
    <row r="172" spans="9:18">
      <c r="I172" s="275"/>
      <c r="J172" s="275"/>
      <c r="K172" s="275"/>
      <c r="L172" s="275"/>
      <c r="M172" s="275"/>
      <c r="N172" s="275"/>
      <c r="O172" s="275"/>
      <c r="P172" s="275"/>
      <c r="Q172" s="275"/>
      <c r="R172" s="275"/>
    </row>
    <row r="173" spans="9:18">
      <c r="I173" s="275"/>
      <c r="J173" s="275"/>
      <c r="K173" s="275"/>
      <c r="L173" s="275"/>
      <c r="M173" s="275"/>
      <c r="N173" s="275"/>
      <c r="O173" s="275"/>
      <c r="P173" s="275"/>
      <c r="Q173" s="275"/>
      <c r="R173" s="275"/>
    </row>
    <row r="174" spans="9:18">
      <c r="I174" s="275"/>
      <c r="J174" s="275"/>
      <c r="K174" s="275"/>
      <c r="L174" s="275"/>
      <c r="M174" s="275"/>
      <c r="N174" s="275"/>
      <c r="O174" s="275"/>
      <c r="P174" s="275"/>
      <c r="Q174" s="275"/>
      <c r="R174" s="275"/>
    </row>
    <row r="175" spans="9:18">
      <c r="I175" s="275"/>
      <c r="J175" s="275"/>
      <c r="K175" s="275"/>
      <c r="L175" s="275"/>
      <c r="M175" s="275"/>
      <c r="N175" s="275"/>
      <c r="O175" s="275"/>
      <c r="P175" s="275"/>
      <c r="Q175" s="275"/>
      <c r="R175" s="275"/>
    </row>
    <row r="176" spans="9:18">
      <c r="I176" s="275"/>
      <c r="J176" s="275"/>
      <c r="K176" s="275"/>
      <c r="L176" s="275"/>
      <c r="M176" s="275"/>
      <c r="N176" s="275"/>
      <c r="O176" s="275"/>
      <c r="P176" s="275"/>
      <c r="Q176" s="275"/>
      <c r="R176" s="275"/>
    </row>
    <row r="177" spans="9:18">
      <c r="I177" s="275"/>
      <c r="J177" s="275"/>
      <c r="K177" s="275"/>
      <c r="L177" s="275"/>
      <c r="M177" s="275"/>
      <c r="N177" s="275"/>
      <c r="O177" s="275"/>
      <c r="P177" s="275"/>
      <c r="Q177" s="275"/>
      <c r="R177" s="275"/>
    </row>
    <row r="178" spans="9:18">
      <c r="I178" s="275"/>
      <c r="J178" s="275"/>
      <c r="K178" s="275"/>
      <c r="L178" s="275"/>
      <c r="M178" s="275"/>
      <c r="N178" s="275"/>
      <c r="O178" s="275"/>
      <c r="P178" s="275"/>
      <c r="Q178" s="275"/>
      <c r="R178" s="275"/>
    </row>
    <row r="179" spans="9:18">
      <c r="I179" s="275"/>
      <c r="J179" s="275"/>
      <c r="K179" s="275"/>
      <c r="L179" s="275"/>
      <c r="M179" s="275"/>
      <c r="N179" s="275"/>
      <c r="O179" s="275"/>
      <c r="P179" s="275"/>
      <c r="Q179" s="275"/>
      <c r="R179" s="275"/>
    </row>
    <row r="180" spans="9:18">
      <c r="I180" s="275"/>
      <c r="J180" s="275"/>
      <c r="K180" s="275"/>
      <c r="L180" s="275"/>
      <c r="M180" s="275"/>
      <c r="N180" s="275"/>
      <c r="O180" s="275"/>
      <c r="P180" s="275"/>
      <c r="Q180" s="275"/>
      <c r="R180" s="275"/>
    </row>
    <row r="181" spans="9:18">
      <c r="I181" s="275"/>
      <c r="J181" s="275"/>
      <c r="K181" s="275"/>
      <c r="L181" s="275"/>
      <c r="M181" s="275"/>
      <c r="N181" s="275"/>
      <c r="O181" s="275"/>
      <c r="P181" s="275"/>
      <c r="Q181" s="275"/>
      <c r="R181" s="275"/>
    </row>
    <row r="182" spans="9:18">
      <c r="I182" s="275"/>
      <c r="J182" s="275"/>
      <c r="K182" s="275"/>
      <c r="L182" s="275"/>
      <c r="M182" s="275"/>
      <c r="N182" s="275"/>
      <c r="O182" s="275"/>
      <c r="P182" s="275"/>
      <c r="Q182" s="275"/>
      <c r="R182" s="275"/>
    </row>
    <row r="183" spans="9:18">
      <c r="I183" s="275"/>
      <c r="J183" s="275"/>
      <c r="K183" s="275"/>
      <c r="L183" s="275"/>
      <c r="M183" s="275"/>
      <c r="N183" s="275"/>
      <c r="O183" s="275"/>
      <c r="P183" s="275"/>
      <c r="Q183" s="275"/>
      <c r="R183" s="275"/>
    </row>
    <row r="184" spans="9:18">
      <c r="I184" s="275"/>
      <c r="J184" s="275"/>
      <c r="K184" s="275"/>
      <c r="L184" s="275"/>
      <c r="M184" s="275"/>
      <c r="N184" s="275"/>
      <c r="O184" s="275"/>
      <c r="P184" s="275"/>
      <c r="Q184" s="275"/>
      <c r="R184" s="275"/>
    </row>
    <row r="185" spans="9:18">
      <c r="I185" s="275"/>
      <c r="J185" s="275"/>
      <c r="K185" s="275"/>
      <c r="L185" s="275"/>
      <c r="M185" s="275"/>
      <c r="N185" s="275"/>
      <c r="O185" s="275"/>
      <c r="P185" s="275"/>
      <c r="Q185" s="275"/>
      <c r="R185" s="275"/>
    </row>
    <row r="186" spans="9:18">
      <c r="I186" s="275"/>
      <c r="J186" s="275"/>
      <c r="K186" s="275"/>
      <c r="L186" s="275"/>
      <c r="M186" s="275"/>
      <c r="N186" s="275"/>
      <c r="O186" s="275"/>
      <c r="P186" s="275"/>
      <c r="Q186" s="275"/>
      <c r="R186" s="275"/>
    </row>
    <row r="187" spans="9:18">
      <c r="I187" s="275"/>
      <c r="J187" s="275"/>
      <c r="K187" s="275"/>
      <c r="L187" s="275"/>
      <c r="M187" s="275"/>
      <c r="N187" s="275"/>
      <c r="O187" s="275"/>
      <c r="P187" s="275"/>
      <c r="Q187" s="275"/>
      <c r="R187" s="275"/>
    </row>
    <row r="188" spans="9:18">
      <c r="I188" s="275"/>
      <c r="J188" s="275"/>
      <c r="K188" s="275"/>
      <c r="L188" s="275"/>
      <c r="M188" s="275"/>
      <c r="N188" s="275"/>
      <c r="O188" s="275"/>
      <c r="P188" s="275"/>
      <c r="Q188" s="275"/>
      <c r="R188" s="275"/>
    </row>
    <row r="189" spans="9:18">
      <c r="I189" s="275"/>
      <c r="J189" s="275"/>
      <c r="K189" s="275"/>
      <c r="L189" s="275"/>
      <c r="M189" s="275"/>
      <c r="N189" s="275"/>
      <c r="O189" s="275"/>
      <c r="P189" s="275"/>
      <c r="Q189" s="275"/>
      <c r="R189" s="275"/>
    </row>
    <row r="190" spans="9:18">
      <c r="I190" s="275"/>
      <c r="J190" s="275"/>
      <c r="K190" s="275"/>
      <c r="L190" s="275"/>
      <c r="M190" s="275"/>
      <c r="N190" s="275"/>
      <c r="O190" s="275"/>
      <c r="P190" s="275"/>
      <c r="Q190" s="275"/>
      <c r="R190" s="275"/>
    </row>
    <row r="191" spans="9:18">
      <c r="I191" s="275"/>
      <c r="J191" s="275"/>
      <c r="K191" s="275"/>
      <c r="L191" s="275"/>
      <c r="M191" s="275"/>
      <c r="N191" s="275"/>
      <c r="O191" s="275"/>
      <c r="P191" s="275"/>
      <c r="Q191" s="275"/>
      <c r="R191" s="275"/>
    </row>
    <row r="192" spans="9:18">
      <c r="I192" s="275"/>
      <c r="J192" s="275"/>
      <c r="K192" s="275"/>
      <c r="L192" s="275"/>
      <c r="M192" s="275"/>
      <c r="N192" s="275"/>
      <c r="O192" s="275"/>
      <c r="P192" s="275"/>
      <c r="Q192" s="275"/>
      <c r="R192" s="275"/>
    </row>
    <row r="193" spans="9:18">
      <c r="I193" s="275"/>
      <c r="J193" s="275"/>
      <c r="K193" s="275"/>
      <c r="L193" s="275"/>
      <c r="M193" s="275"/>
      <c r="N193" s="275"/>
      <c r="O193" s="275"/>
      <c r="P193" s="275"/>
      <c r="Q193" s="275"/>
      <c r="R193" s="275"/>
    </row>
    <row r="194" spans="9:18">
      <c r="I194" s="275"/>
      <c r="J194" s="275"/>
      <c r="K194" s="275"/>
      <c r="L194" s="275"/>
      <c r="M194" s="275"/>
      <c r="N194" s="275"/>
      <c r="O194" s="275"/>
      <c r="P194" s="275"/>
      <c r="Q194" s="275"/>
      <c r="R194" s="275"/>
    </row>
    <row r="195" spans="9:18">
      <c r="I195" s="275"/>
      <c r="J195" s="275"/>
      <c r="K195" s="275"/>
      <c r="L195" s="275"/>
      <c r="M195" s="275"/>
      <c r="N195" s="275"/>
      <c r="O195" s="275"/>
      <c r="P195" s="275"/>
      <c r="Q195" s="275"/>
      <c r="R195" s="275"/>
    </row>
    <row r="196" spans="9:18">
      <c r="I196" s="275"/>
      <c r="J196" s="275"/>
      <c r="K196" s="275"/>
      <c r="L196" s="275"/>
      <c r="M196" s="275"/>
      <c r="N196" s="275"/>
      <c r="O196" s="275"/>
      <c r="P196" s="275"/>
      <c r="Q196" s="275"/>
      <c r="R196" s="275"/>
    </row>
    <row r="197" spans="9:18">
      <c r="I197" s="275"/>
      <c r="J197" s="275"/>
      <c r="K197" s="275"/>
      <c r="L197" s="275"/>
      <c r="M197" s="275"/>
      <c r="N197" s="275"/>
      <c r="O197" s="275"/>
      <c r="P197" s="275"/>
      <c r="Q197" s="275"/>
      <c r="R197" s="275"/>
    </row>
    <row r="198" spans="9:18">
      <c r="I198" s="275"/>
      <c r="J198" s="275"/>
      <c r="K198" s="275"/>
      <c r="L198" s="275"/>
      <c r="M198" s="275"/>
      <c r="N198" s="275"/>
      <c r="O198" s="275"/>
      <c r="P198" s="275"/>
      <c r="Q198" s="275"/>
      <c r="R198" s="275"/>
    </row>
    <row r="199" spans="9:18">
      <c r="I199" s="275"/>
      <c r="J199" s="275"/>
      <c r="K199" s="275"/>
      <c r="L199" s="275"/>
      <c r="M199" s="275"/>
      <c r="N199" s="275"/>
      <c r="O199" s="275"/>
      <c r="P199" s="275"/>
      <c r="Q199" s="275"/>
      <c r="R199" s="275"/>
    </row>
    <row r="200" spans="9:18">
      <c r="I200" s="275"/>
      <c r="J200" s="275"/>
      <c r="K200" s="275"/>
      <c r="L200" s="275"/>
      <c r="M200" s="275"/>
      <c r="N200" s="275"/>
      <c r="O200" s="275"/>
      <c r="P200" s="275"/>
      <c r="Q200" s="275"/>
      <c r="R200" s="275"/>
    </row>
    <row r="201" spans="9:18">
      <c r="I201" s="275"/>
      <c r="J201" s="275"/>
      <c r="K201" s="275"/>
      <c r="L201" s="275"/>
      <c r="M201" s="275"/>
      <c r="N201" s="275"/>
      <c r="O201" s="275"/>
      <c r="P201" s="275"/>
      <c r="Q201" s="275"/>
      <c r="R201" s="275"/>
    </row>
    <row r="202" spans="9:18">
      <c r="I202" s="275"/>
      <c r="J202" s="275"/>
      <c r="K202" s="275"/>
      <c r="L202" s="275"/>
      <c r="M202" s="275"/>
      <c r="N202" s="275"/>
      <c r="O202" s="275"/>
      <c r="P202" s="275"/>
      <c r="Q202" s="275"/>
      <c r="R202" s="275"/>
    </row>
    <row r="203" spans="9:18">
      <c r="I203" s="275"/>
      <c r="J203" s="275"/>
      <c r="K203" s="275"/>
      <c r="L203" s="275"/>
      <c r="M203" s="275"/>
      <c r="N203" s="275"/>
      <c r="O203" s="275"/>
      <c r="P203" s="275"/>
      <c r="Q203" s="275"/>
      <c r="R203" s="275"/>
    </row>
    <row r="204" spans="9:18">
      <c r="I204" s="275"/>
      <c r="J204" s="275"/>
      <c r="K204" s="275"/>
      <c r="L204" s="275"/>
      <c r="M204" s="275"/>
      <c r="N204" s="275"/>
      <c r="O204" s="275"/>
      <c r="P204" s="275"/>
      <c r="Q204" s="275"/>
      <c r="R204" s="275"/>
    </row>
    <row r="205" spans="9:18">
      <c r="I205" s="275"/>
      <c r="J205" s="275"/>
      <c r="K205" s="275"/>
      <c r="L205" s="275"/>
      <c r="M205" s="275"/>
      <c r="N205" s="275"/>
      <c r="O205" s="275"/>
      <c r="P205" s="275"/>
      <c r="Q205" s="275"/>
      <c r="R205" s="275"/>
    </row>
    <row r="206" spans="9:18">
      <c r="I206" s="275"/>
      <c r="J206" s="275"/>
      <c r="K206" s="275"/>
      <c r="L206" s="275"/>
      <c r="M206" s="275"/>
      <c r="N206" s="275"/>
      <c r="O206" s="275"/>
      <c r="P206" s="275"/>
      <c r="Q206" s="275"/>
      <c r="R206" s="275"/>
    </row>
    <row r="207" spans="9:18">
      <c r="I207" s="275"/>
      <c r="J207" s="275"/>
      <c r="K207" s="275"/>
      <c r="L207" s="275"/>
      <c r="M207" s="275"/>
      <c r="N207" s="275"/>
      <c r="O207" s="275"/>
      <c r="P207" s="275"/>
      <c r="Q207" s="275"/>
      <c r="R207" s="275"/>
    </row>
    <row r="208" spans="9:18">
      <c r="I208" s="275"/>
      <c r="J208" s="275"/>
      <c r="K208" s="275"/>
      <c r="L208" s="275"/>
      <c r="M208" s="275"/>
      <c r="N208" s="275"/>
      <c r="O208" s="275"/>
      <c r="P208" s="275"/>
      <c r="Q208" s="275"/>
      <c r="R208" s="275"/>
    </row>
    <row r="209" spans="9:18">
      <c r="I209" s="275"/>
      <c r="J209" s="275"/>
      <c r="K209" s="275"/>
      <c r="L209" s="275"/>
      <c r="M209" s="275"/>
      <c r="N209" s="275"/>
      <c r="O209" s="275"/>
      <c r="P209" s="275"/>
      <c r="Q209" s="275"/>
      <c r="R209" s="275"/>
    </row>
    <row r="210" spans="9:18">
      <c r="I210" s="275"/>
      <c r="J210" s="275"/>
      <c r="K210" s="275"/>
      <c r="L210" s="275"/>
      <c r="M210" s="275"/>
      <c r="N210" s="275"/>
      <c r="O210" s="275"/>
      <c r="P210" s="275"/>
      <c r="Q210" s="275"/>
      <c r="R210" s="275"/>
    </row>
    <row r="211" spans="9:18">
      <c r="I211" s="275"/>
      <c r="J211" s="275"/>
      <c r="K211" s="275"/>
      <c r="L211" s="275"/>
      <c r="M211" s="275"/>
      <c r="N211" s="275"/>
      <c r="O211" s="275"/>
      <c r="P211" s="275"/>
      <c r="Q211" s="275"/>
      <c r="R211" s="275"/>
    </row>
    <row r="212" spans="9:18">
      <c r="I212" s="275"/>
      <c r="J212" s="275"/>
      <c r="K212" s="275"/>
      <c r="L212" s="275"/>
      <c r="M212" s="275"/>
      <c r="N212" s="275"/>
      <c r="O212" s="275"/>
      <c r="P212" s="275"/>
      <c r="Q212" s="275"/>
      <c r="R212" s="275"/>
    </row>
    <row r="213" spans="9:18">
      <c r="I213" s="275"/>
      <c r="J213" s="275"/>
      <c r="K213" s="275"/>
      <c r="L213" s="275"/>
      <c r="M213" s="275"/>
      <c r="N213" s="275"/>
      <c r="O213" s="275"/>
      <c r="P213" s="275"/>
      <c r="Q213" s="275"/>
      <c r="R213" s="275"/>
    </row>
    <row r="214" spans="9:18">
      <c r="I214" s="275"/>
      <c r="J214" s="275"/>
      <c r="K214" s="275"/>
      <c r="L214" s="275"/>
      <c r="M214" s="275"/>
      <c r="N214" s="275"/>
      <c r="O214" s="275"/>
      <c r="P214" s="275"/>
      <c r="Q214" s="275"/>
      <c r="R214" s="275"/>
    </row>
    <row r="215" spans="9:18">
      <c r="I215" s="275"/>
      <c r="J215" s="275"/>
      <c r="K215" s="275"/>
      <c r="L215" s="275"/>
      <c r="M215" s="275"/>
      <c r="N215" s="275"/>
      <c r="O215" s="275"/>
      <c r="P215" s="275"/>
      <c r="Q215" s="275"/>
      <c r="R215" s="275"/>
    </row>
    <row r="216" spans="9:18">
      <c r="I216" s="275"/>
      <c r="J216" s="275"/>
      <c r="K216" s="275"/>
      <c r="L216" s="275"/>
      <c r="M216" s="275"/>
      <c r="N216" s="275"/>
      <c r="O216" s="275"/>
      <c r="P216" s="275"/>
      <c r="Q216" s="275"/>
      <c r="R216" s="275"/>
    </row>
    <row r="217" spans="9:18">
      <c r="I217" s="275"/>
      <c r="J217" s="275"/>
      <c r="K217" s="275"/>
      <c r="L217" s="275"/>
      <c r="M217" s="275"/>
      <c r="N217" s="275"/>
      <c r="O217" s="275"/>
      <c r="P217" s="275"/>
      <c r="Q217" s="275"/>
      <c r="R217" s="275"/>
    </row>
    <row r="218" spans="9:18">
      <c r="I218" s="275"/>
      <c r="J218" s="275"/>
      <c r="K218" s="275"/>
      <c r="L218" s="275"/>
      <c r="M218" s="275"/>
      <c r="N218" s="275"/>
      <c r="O218" s="275"/>
      <c r="P218" s="275"/>
      <c r="Q218" s="275"/>
      <c r="R218" s="275"/>
    </row>
    <row r="219" spans="9:18">
      <c r="I219" s="275"/>
      <c r="J219" s="275"/>
      <c r="K219" s="275"/>
      <c r="L219" s="275"/>
      <c r="M219" s="275"/>
      <c r="N219" s="275"/>
      <c r="O219" s="275"/>
      <c r="P219" s="275"/>
      <c r="Q219" s="275"/>
      <c r="R219" s="275"/>
    </row>
    <row r="220" spans="9:18">
      <c r="I220" s="275"/>
      <c r="J220" s="275"/>
      <c r="K220" s="275"/>
      <c r="L220" s="275"/>
      <c r="M220" s="275"/>
      <c r="N220" s="275"/>
      <c r="O220" s="275"/>
      <c r="P220" s="275"/>
      <c r="Q220" s="275"/>
      <c r="R220" s="275"/>
    </row>
    <row r="221" spans="9:18">
      <c r="I221" s="275"/>
      <c r="J221" s="275"/>
      <c r="K221" s="275"/>
      <c r="L221" s="275"/>
      <c r="M221" s="275"/>
      <c r="N221" s="275"/>
      <c r="O221" s="275"/>
      <c r="P221" s="275"/>
      <c r="Q221" s="275"/>
      <c r="R221" s="275"/>
    </row>
    <row r="222" spans="9:18">
      <c r="I222" s="275"/>
      <c r="J222" s="275"/>
      <c r="K222" s="275"/>
      <c r="L222" s="275"/>
      <c r="M222" s="275"/>
      <c r="N222" s="275"/>
      <c r="O222" s="275"/>
      <c r="P222" s="275"/>
      <c r="Q222" s="275"/>
      <c r="R222" s="275"/>
    </row>
    <row r="223" spans="9:18">
      <c r="I223" s="275"/>
      <c r="J223" s="275"/>
      <c r="K223" s="275"/>
      <c r="L223" s="275"/>
      <c r="M223" s="275"/>
      <c r="N223" s="275"/>
      <c r="O223" s="275"/>
      <c r="P223" s="275"/>
      <c r="Q223" s="275"/>
      <c r="R223" s="275"/>
    </row>
    <row r="224" spans="9:18">
      <c r="I224" s="275"/>
      <c r="J224" s="275"/>
      <c r="K224" s="275"/>
      <c r="L224" s="275"/>
      <c r="M224" s="275"/>
      <c r="N224" s="275"/>
      <c r="O224" s="275"/>
      <c r="P224" s="275"/>
      <c r="Q224" s="275"/>
      <c r="R224" s="275"/>
    </row>
    <row r="225" spans="9:18">
      <c r="I225" s="275"/>
      <c r="J225" s="275"/>
      <c r="K225" s="275"/>
      <c r="L225" s="275"/>
      <c r="M225" s="275"/>
      <c r="N225" s="275"/>
      <c r="O225" s="275"/>
      <c r="P225" s="275"/>
      <c r="Q225" s="275"/>
      <c r="R225" s="275"/>
    </row>
    <row r="226" spans="9:18">
      <c r="I226" s="275"/>
      <c r="J226" s="275"/>
      <c r="K226" s="275"/>
      <c r="L226" s="275"/>
      <c r="M226" s="275"/>
      <c r="N226" s="275"/>
      <c r="O226" s="275"/>
      <c r="P226" s="275"/>
      <c r="Q226" s="275"/>
      <c r="R226" s="275"/>
    </row>
    <row r="227" spans="9:18">
      <c r="I227" s="275"/>
      <c r="J227" s="275"/>
      <c r="K227" s="275"/>
      <c r="L227" s="275"/>
      <c r="M227" s="275"/>
      <c r="N227" s="275"/>
      <c r="O227" s="275"/>
      <c r="P227" s="275"/>
      <c r="Q227" s="275"/>
      <c r="R227" s="275"/>
    </row>
    <row r="228" spans="9:18">
      <c r="I228" s="275"/>
      <c r="J228" s="275"/>
      <c r="K228" s="275"/>
      <c r="L228" s="275"/>
      <c r="M228" s="275"/>
      <c r="N228" s="275"/>
      <c r="O228" s="275"/>
      <c r="P228" s="275"/>
      <c r="Q228" s="275"/>
      <c r="R228" s="275"/>
    </row>
    <row r="229" spans="9:18">
      <c r="I229" s="275"/>
      <c r="J229" s="275"/>
      <c r="K229" s="275"/>
      <c r="L229" s="275"/>
      <c r="M229" s="275"/>
      <c r="N229" s="275"/>
      <c r="O229" s="275"/>
      <c r="P229" s="275"/>
      <c r="Q229" s="275"/>
      <c r="R229" s="275"/>
    </row>
    <row r="230" spans="9:18">
      <c r="I230" s="275"/>
      <c r="J230" s="275"/>
      <c r="K230" s="275"/>
      <c r="L230" s="275"/>
      <c r="M230" s="275"/>
      <c r="N230" s="275"/>
      <c r="O230" s="275"/>
      <c r="P230" s="275"/>
      <c r="Q230" s="275"/>
      <c r="R230" s="275"/>
    </row>
    <row r="231" spans="9:18">
      <c r="I231" s="275"/>
      <c r="J231" s="275"/>
      <c r="K231" s="275"/>
      <c r="L231" s="275"/>
      <c r="M231" s="275"/>
      <c r="N231" s="275"/>
      <c r="O231" s="275"/>
      <c r="P231" s="275"/>
      <c r="Q231" s="275"/>
      <c r="R231" s="275"/>
    </row>
    <row r="232" spans="9:18">
      <c r="I232" s="275"/>
      <c r="J232" s="275"/>
      <c r="K232" s="275"/>
      <c r="L232" s="275"/>
      <c r="M232" s="275"/>
      <c r="N232" s="275"/>
      <c r="O232" s="275"/>
      <c r="P232" s="275"/>
      <c r="Q232" s="275"/>
      <c r="R232" s="275"/>
    </row>
    <row r="233" spans="9:18">
      <c r="I233" s="275"/>
      <c r="J233" s="275"/>
      <c r="K233" s="275"/>
      <c r="L233" s="275"/>
      <c r="M233" s="275"/>
      <c r="N233" s="275"/>
      <c r="O233" s="275"/>
      <c r="P233" s="275"/>
      <c r="Q233" s="275"/>
      <c r="R233" s="275"/>
    </row>
    <row r="234" spans="9:18">
      <c r="I234" s="275"/>
      <c r="J234" s="275"/>
      <c r="K234" s="275"/>
      <c r="L234" s="275"/>
      <c r="M234" s="275"/>
      <c r="N234" s="275"/>
      <c r="O234" s="275"/>
      <c r="P234" s="275"/>
      <c r="Q234" s="275"/>
      <c r="R234" s="275"/>
    </row>
    <row r="235" spans="9:18">
      <c r="I235" s="275"/>
      <c r="J235" s="275"/>
      <c r="K235" s="275"/>
      <c r="L235" s="275"/>
      <c r="M235" s="275"/>
      <c r="N235" s="275"/>
      <c r="O235" s="275"/>
      <c r="P235" s="275"/>
      <c r="Q235" s="275"/>
      <c r="R235" s="275"/>
    </row>
    <row r="236" spans="9:18">
      <c r="I236" s="275"/>
      <c r="J236" s="275"/>
      <c r="K236" s="275"/>
      <c r="L236" s="275"/>
      <c r="M236" s="275"/>
      <c r="N236" s="275"/>
      <c r="O236" s="275"/>
      <c r="P236" s="275"/>
      <c r="Q236" s="275"/>
      <c r="R236" s="275"/>
    </row>
    <row r="237" spans="9:18">
      <c r="I237" s="275"/>
      <c r="J237" s="275"/>
      <c r="K237" s="275"/>
      <c r="L237" s="275"/>
      <c r="M237" s="275"/>
      <c r="N237" s="275"/>
      <c r="O237" s="275"/>
      <c r="P237" s="275"/>
      <c r="Q237" s="275"/>
      <c r="R237" s="275"/>
    </row>
    <row r="238" spans="9:18">
      <c r="I238" s="275"/>
      <c r="J238" s="275"/>
      <c r="K238" s="275"/>
      <c r="L238" s="275"/>
      <c r="M238" s="275"/>
      <c r="N238" s="275"/>
      <c r="O238" s="275"/>
      <c r="P238" s="275"/>
      <c r="Q238" s="275"/>
      <c r="R238" s="275"/>
    </row>
    <row r="239" spans="9:18">
      <c r="I239" s="275"/>
      <c r="J239" s="275"/>
      <c r="K239" s="275"/>
      <c r="L239" s="275"/>
      <c r="M239" s="275"/>
      <c r="N239" s="275"/>
      <c r="O239" s="275"/>
      <c r="P239" s="275"/>
      <c r="Q239" s="275"/>
      <c r="R239" s="275"/>
    </row>
    <row r="240" spans="9:18">
      <c r="I240" s="275"/>
      <c r="J240" s="275"/>
      <c r="K240" s="275"/>
      <c r="L240" s="275"/>
      <c r="M240" s="275"/>
      <c r="N240" s="275"/>
      <c r="O240" s="275"/>
      <c r="P240" s="275"/>
      <c r="Q240" s="275"/>
      <c r="R240" s="275"/>
    </row>
    <row r="241" spans="9:18">
      <c r="I241" s="275"/>
      <c r="J241" s="275"/>
      <c r="K241" s="275"/>
      <c r="L241" s="275"/>
      <c r="M241" s="275"/>
      <c r="N241" s="275"/>
      <c r="O241" s="275"/>
      <c r="P241" s="275"/>
      <c r="Q241" s="275"/>
      <c r="R241" s="275"/>
    </row>
    <row r="242" spans="9:18">
      <c r="I242" s="275"/>
      <c r="J242" s="275"/>
      <c r="K242" s="275"/>
      <c r="L242" s="275"/>
      <c r="M242" s="275"/>
      <c r="N242" s="275"/>
      <c r="O242" s="275"/>
      <c r="P242" s="275"/>
      <c r="Q242" s="275"/>
      <c r="R242" s="275"/>
    </row>
    <row r="243" spans="9:18">
      <c r="I243" s="275"/>
      <c r="J243" s="275"/>
      <c r="K243" s="275"/>
      <c r="L243" s="275"/>
      <c r="M243" s="275"/>
      <c r="N243" s="275"/>
      <c r="O243" s="275"/>
      <c r="P243" s="275"/>
      <c r="Q243" s="275"/>
      <c r="R243" s="275"/>
    </row>
    <row r="244" spans="9:18">
      <c r="I244" s="275"/>
      <c r="J244" s="275"/>
      <c r="K244" s="275"/>
      <c r="L244" s="275"/>
      <c r="M244" s="275"/>
      <c r="N244" s="275"/>
      <c r="O244" s="275"/>
      <c r="P244" s="275"/>
      <c r="Q244" s="275"/>
      <c r="R244" s="275"/>
    </row>
    <row r="245" spans="9:18">
      <c r="I245" s="275"/>
      <c r="J245" s="275"/>
      <c r="K245" s="275"/>
      <c r="L245" s="275"/>
      <c r="M245" s="275"/>
      <c r="N245" s="275"/>
      <c r="O245" s="275"/>
      <c r="P245" s="275"/>
      <c r="Q245" s="275"/>
      <c r="R245" s="275"/>
    </row>
    <row r="246" spans="9:18">
      <c r="I246" s="275"/>
      <c r="J246" s="275"/>
      <c r="K246" s="275"/>
      <c r="L246" s="275"/>
      <c r="M246" s="275"/>
      <c r="N246" s="275"/>
      <c r="O246" s="275"/>
      <c r="P246" s="275"/>
      <c r="Q246" s="275"/>
      <c r="R246" s="275"/>
    </row>
    <row r="247" spans="9:18">
      <c r="I247" s="275"/>
      <c r="J247" s="275"/>
      <c r="K247" s="275"/>
      <c r="L247" s="275"/>
      <c r="M247" s="275"/>
      <c r="N247" s="275"/>
      <c r="O247" s="275"/>
      <c r="P247" s="275"/>
      <c r="Q247" s="275"/>
      <c r="R247" s="275"/>
    </row>
    <row r="248" spans="9:18">
      <c r="I248" s="275"/>
      <c r="J248" s="275"/>
      <c r="K248" s="275"/>
      <c r="L248" s="275"/>
      <c r="M248" s="275"/>
      <c r="N248" s="275"/>
      <c r="O248" s="275"/>
      <c r="P248" s="275"/>
      <c r="Q248" s="275"/>
      <c r="R248" s="275"/>
    </row>
    <row r="249" spans="9:18">
      <c r="I249" s="275"/>
      <c r="J249" s="275"/>
      <c r="K249" s="275"/>
      <c r="L249" s="275"/>
      <c r="M249" s="275"/>
      <c r="N249" s="275"/>
      <c r="O249" s="275"/>
      <c r="P249" s="275"/>
      <c r="Q249" s="275"/>
      <c r="R249" s="275"/>
    </row>
    <row r="250" spans="9:18">
      <c r="I250" s="275"/>
      <c r="J250" s="275"/>
      <c r="K250" s="275"/>
      <c r="L250" s="275"/>
      <c r="M250" s="275"/>
      <c r="N250" s="275"/>
      <c r="O250" s="275"/>
      <c r="P250" s="275"/>
      <c r="Q250" s="275"/>
      <c r="R250" s="275"/>
    </row>
    <row r="251" spans="9:18">
      <c r="I251" s="275"/>
      <c r="J251" s="275"/>
      <c r="K251" s="275"/>
      <c r="L251" s="275"/>
      <c r="M251" s="275"/>
      <c r="N251" s="275"/>
      <c r="O251" s="275"/>
      <c r="P251" s="275"/>
      <c r="Q251" s="275"/>
      <c r="R251" s="275"/>
    </row>
    <row r="252" spans="9:18">
      <c r="I252" s="275"/>
      <c r="J252" s="275"/>
      <c r="K252" s="275"/>
      <c r="L252" s="275"/>
      <c r="M252" s="275"/>
      <c r="N252" s="275"/>
      <c r="O252" s="275"/>
      <c r="P252" s="275"/>
      <c r="Q252" s="275"/>
      <c r="R252" s="275"/>
    </row>
    <row r="253" spans="9:18">
      <c r="I253" s="275"/>
      <c r="J253" s="275"/>
      <c r="K253" s="275"/>
      <c r="L253" s="275"/>
      <c r="M253" s="275"/>
      <c r="N253" s="275"/>
      <c r="O253" s="275"/>
      <c r="P253" s="275"/>
      <c r="Q253" s="275"/>
      <c r="R253" s="275"/>
    </row>
    <row r="254" spans="9:18">
      <c r="I254" s="275"/>
      <c r="J254" s="275"/>
      <c r="K254" s="275"/>
      <c r="L254" s="275"/>
      <c r="M254" s="275"/>
      <c r="N254" s="275"/>
      <c r="O254" s="275"/>
      <c r="P254" s="275"/>
      <c r="Q254" s="275"/>
      <c r="R254" s="275"/>
    </row>
    <row r="255" spans="9:18">
      <c r="I255" s="275"/>
      <c r="J255" s="275"/>
      <c r="K255" s="275"/>
      <c r="L255" s="275"/>
      <c r="M255" s="275"/>
      <c r="N255" s="275"/>
      <c r="O255" s="275"/>
      <c r="P255" s="275"/>
      <c r="Q255" s="275"/>
      <c r="R255" s="275"/>
    </row>
    <row r="256" spans="9:18">
      <c r="I256" s="275"/>
      <c r="J256" s="275"/>
      <c r="K256" s="275"/>
      <c r="L256" s="275"/>
      <c r="M256" s="275"/>
      <c r="N256" s="275"/>
      <c r="O256" s="275"/>
      <c r="P256" s="275"/>
      <c r="Q256" s="275"/>
      <c r="R256" s="275"/>
    </row>
    <row r="257" spans="9:18">
      <c r="I257" s="275"/>
      <c r="J257" s="275"/>
      <c r="K257" s="275"/>
      <c r="L257" s="275"/>
      <c r="M257" s="275"/>
      <c r="N257" s="275"/>
      <c r="O257" s="275"/>
      <c r="P257" s="275"/>
      <c r="Q257" s="275"/>
      <c r="R257" s="275"/>
    </row>
    <row r="258" spans="9:18">
      <c r="I258" s="275"/>
      <c r="J258" s="275"/>
      <c r="K258" s="275"/>
      <c r="L258" s="275"/>
      <c r="M258" s="275"/>
      <c r="N258" s="275"/>
      <c r="O258" s="275"/>
      <c r="P258" s="275"/>
      <c r="Q258" s="275"/>
      <c r="R258" s="275"/>
    </row>
    <row r="259" spans="9:18">
      <c r="I259" s="275"/>
      <c r="J259" s="275"/>
      <c r="K259" s="275"/>
      <c r="L259" s="275"/>
      <c r="M259" s="275"/>
      <c r="N259" s="275"/>
      <c r="O259" s="275"/>
      <c r="P259" s="275"/>
      <c r="Q259" s="275"/>
      <c r="R259" s="275"/>
    </row>
    <row r="260" spans="9:18">
      <c r="I260" s="275"/>
      <c r="J260" s="275"/>
      <c r="K260" s="275"/>
      <c r="L260" s="275"/>
      <c r="M260" s="275"/>
      <c r="N260" s="275"/>
      <c r="O260" s="275"/>
      <c r="P260" s="275"/>
      <c r="Q260" s="275"/>
      <c r="R260" s="275"/>
    </row>
    <row r="261" spans="9:18">
      <c r="I261" s="275"/>
      <c r="J261" s="275"/>
      <c r="K261" s="275"/>
      <c r="L261" s="275"/>
      <c r="M261" s="275"/>
      <c r="N261" s="275"/>
      <c r="O261" s="275"/>
      <c r="P261" s="275"/>
      <c r="Q261" s="275"/>
      <c r="R261" s="275"/>
    </row>
    <row r="262" spans="9:18">
      <c r="I262" s="275"/>
      <c r="J262" s="275"/>
      <c r="K262" s="275"/>
      <c r="L262" s="275"/>
      <c r="M262" s="275"/>
      <c r="N262" s="275"/>
      <c r="O262" s="275"/>
      <c r="P262" s="275"/>
      <c r="Q262" s="275"/>
      <c r="R262" s="275"/>
    </row>
    <row r="263" spans="9:18">
      <c r="I263" s="275"/>
      <c r="J263" s="275"/>
      <c r="K263" s="275"/>
      <c r="L263" s="275"/>
      <c r="M263" s="275"/>
      <c r="N263" s="275"/>
      <c r="O263" s="275"/>
      <c r="P263" s="275"/>
      <c r="Q263" s="275"/>
      <c r="R263" s="275"/>
    </row>
    <row r="264" spans="9:18">
      <c r="I264" s="275"/>
      <c r="J264" s="275"/>
      <c r="K264" s="275"/>
      <c r="L264" s="275"/>
      <c r="M264" s="275"/>
      <c r="N264" s="275"/>
      <c r="O264" s="275"/>
      <c r="P264" s="275"/>
      <c r="Q264" s="275"/>
      <c r="R264" s="275"/>
    </row>
    <row r="265" spans="9:18">
      <c r="I265" s="275"/>
      <c r="J265" s="275"/>
      <c r="K265" s="275"/>
      <c r="L265" s="275"/>
      <c r="M265" s="275"/>
      <c r="N265" s="275"/>
      <c r="O265" s="275"/>
      <c r="P265" s="275"/>
      <c r="Q265" s="275"/>
      <c r="R265" s="275"/>
    </row>
    <row r="266" spans="9:18">
      <c r="I266" s="275"/>
      <c r="J266" s="275"/>
      <c r="K266" s="275"/>
      <c r="L266" s="275"/>
      <c r="M266" s="275"/>
      <c r="N266" s="275"/>
      <c r="O266" s="275"/>
      <c r="P266" s="275"/>
      <c r="Q266" s="275"/>
      <c r="R266" s="275"/>
    </row>
    <row r="267" spans="9:18">
      <c r="I267" s="275"/>
      <c r="J267" s="275"/>
      <c r="K267" s="275"/>
      <c r="L267" s="275"/>
      <c r="M267" s="275"/>
      <c r="N267" s="275"/>
      <c r="O267" s="275"/>
      <c r="P267" s="275"/>
      <c r="Q267" s="275"/>
      <c r="R267" s="275"/>
    </row>
    <row r="268" spans="9:18">
      <c r="I268" s="275"/>
      <c r="J268" s="275"/>
      <c r="K268" s="275"/>
      <c r="L268" s="275"/>
      <c r="M268" s="275"/>
      <c r="N268" s="275"/>
      <c r="O268" s="275"/>
      <c r="P268" s="275"/>
      <c r="Q268" s="275"/>
      <c r="R268" s="275"/>
    </row>
    <row r="269" spans="9:18">
      <c r="I269" s="275"/>
      <c r="J269" s="275"/>
      <c r="K269" s="275"/>
      <c r="L269" s="275"/>
      <c r="M269" s="275"/>
      <c r="N269" s="275"/>
      <c r="O269" s="275"/>
      <c r="P269" s="275"/>
      <c r="Q269" s="275"/>
      <c r="R269" s="275"/>
    </row>
    <row r="270" spans="9:18">
      <c r="I270" s="275"/>
      <c r="J270" s="275"/>
      <c r="K270" s="275"/>
      <c r="L270" s="275"/>
      <c r="M270" s="275"/>
      <c r="N270" s="275"/>
      <c r="O270" s="275"/>
      <c r="P270" s="275"/>
      <c r="Q270" s="275"/>
      <c r="R270" s="275"/>
    </row>
    <row r="271" spans="9:18">
      <c r="I271" s="275"/>
      <c r="J271" s="275"/>
      <c r="K271" s="275"/>
      <c r="L271" s="275"/>
      <c r="M271" s="275"/>
      <c r="N271" s="275"/>
      <c r="O271" s="275"/>
      <c r="P271" s="275"/>
      <c r="Q271" s="275"/>
      <c r="R271" s="275"/>
    </row>
    <row r="272" spans="9:18">
      <c r="I272" s="275"/>
      <c r="J272" s="275"/>
      <c r="K272" s="275"/>
      <c r="L272" s="275"/>
      <c r="M272" s="275"/>
      <c r="N272" s="275"/>
      <c r="O272" s="275"/>
      <c r="P272" s="275"/>
      <c r="Q272" s="275"/>
      <c r="R272" s="275"/>
    </row>
    <row r="273" spans="9:18">
      <c r="I273" s="275"/>
      <c r="J273" s="275"/>
      <c r="K273" s="275"/>
      <c r="L273" s="275"/>
      <c r="M273" s="275"/>
      <c r="N273" s="275"/>
      <c r="O273" s="275"/>
      <c r="P273" s="275"/>
      <c r="Q273" s="275"/>
      <c r="R273" s="275"/>
    </row>
    <row r="274" spans="9:18">
      <c r="I274" s="275"/>
      <c r="J274" s="275"/>
      <c r="K274" s="275"/>
      <c r="L274" s="275"/>
      <c r="M274" s="275"/>
      <c r="N274" s="275"/>
      <c r="O274" s="275"/>
      <c r="P274" s="275"/>
      <c r="Q274" s="275"/>
      <c r="R274" s="275"/>
    </row>
    <row r="275" spans="9:18">
      <c r="I275" s="275"/>
      <c r="J275" s="275"/>
      <c r="K275" s="275"/>
      <c r="L275" s="275"/>
      <c r="M275" s="275"/>
      <c r="N275" s="275"/>
      <c r="O275" s="275"/>
      <c r="P275" s="275"/>
      <c r="Q275" s="275"/>
      <c r="R275" s="275"/>
    </row>
    <row r="276" spans="9:18">
      <c r="I276" s="275"/>
      <c r="J276" s="275"/>
      <c r="K276" s="275"/>
      <c r="L276" s="275"/>
      <c r="M276" s="275"/>
      <c r="N276" s="275"/>
      <c r="O276" s="275"/>
      <c r="P276" s="275"/>
      <c r="Q276" s="275"/>
      <c r="R276" s="275"/>
    </row>
    <row r="277" spans="9:18">
      <c r="I277" s="275"/>
      <c r="J277" s="275"/>
      <c r="K277" s="275"/>
      <c r="L277" s="275"/>
      <c r="M277" s="275"/>
      <c r="N277" s="275"/>
      <c r="O277" s="275"/>
      <c r="P277" s="275"/>
      <c r="Q277" s="275"/>
      <c r="R277" s="275"/>
    </row>
    <row r="278" spans="9:18">
      <c r="I278" s="275"/>
      <c r="J278" s="275"/>
      <c r="K278" s="275"/>
      <c r="L278" s="275"/>
      <c r="M278" s="275"/>
      <c r="N278" s="275"/>
      <c r="O278" s="275"/>
      <c r="P278" s="275"/>
      <c r="Q278" s="275"/>
      <c r="R278" s="275"/>
    </row>
    <row r="279" spans="9:18">
      <c r="I279" s="275"/>
      <c r="J279" s="275"/>
      <c r="K279" s="275"/>
      <c r="L279" s="275"/>
      <c r="M279" s="275"/>
      <c r="N279" s="275"/>
      <c r="O279" s="275"/>
      <c r="P279" s="275"/>
      <c r="Q279" s="275"/>
      <c r="R279" s="275"/>
    </row>
    <row r="280" spans="9:18">
      <c r="I280" s="275"/>
      <c r="J280" s="275"/>
      <c r="K280" s="275"/>
      <c r="L280" s="275"/>
      <c r="M280" s="275"/>
      <c r="N280" s="275"/>
      <c r="O280" s="275"/>
      <c r="P280" s="275"/>
      <c r="Q280" s="275"/>
      <c r="R280" s="275"/>
    </row>
    <row r="281" spans="9:18">
      <c r="I281" s="275"/>
      <c r="J281" s="275"/>
      <c r="K281" s="275"/>
      <c r="L281" s="275"/>
      <c r="M281" s="275"/>
      <c r="N281" s="275"/>
      <c r="O281" s="275"/>
      <c r="P281" s="275"/>
      <c r="Q281" s="275"/>
      <c r="R281" s="275"/>
    </row>
    <row r="282" spans="9:18">
      <c r="I282" s="275"/>
      <c r="J282" s="275"/>
      <c r="K282" s="275"/>
      <c r="L282" s="275"/>
      <c r="M282" s="275"/>
      <c r="N282" s="275"/>
      <c r="O282" s="275"/>
      <c r="P282" s="275"/>
      <c r="Q282" s="275"/>
      <c r="R282" s="275"/>
    </row>
    <row r="283" spans="9:18">
      <c r="I283" s="275"/>
      <c r="J283" s="275"/>
      <c r="K283" s="275"/>
      <c r="L283" s="275"/>
      <c r="M283" s="275"/>
      <c r="N283" s="275"/>
      <c r="O283" s="275"/>
      <c r="P283" s="275"/>
      <c r="Q283" s="275"/>
      <c r="R283" s="275"/>
    </row>
    <row r="284" spans="9:18">
      <c r="I284" s="275"/>
      <c r="J284" s="275"/>
      <c r="K284" s="275"/>
      <c r="L284" s="275"/>
      <c r="M284" s="275"/>
      <c r="N284" s="275"/>
      <c r="O284" s="275"/>
      <c r="P284" s="275"/>
      <c r="Q284" s="275"/>
      <c r="R284" s="275"/>
    </row>
    <row r="285" spans="9:18">
      <c r="I285" s="275"/>
      <c r="J285" s="275"/>
      <c r="K285" s="275"/>
      <c r="L285" s="275"/>
      <c r="M285" s="275"/>
      <c r="N285" s="275"/>
      <c r="O285" s="275"/>
      <c r="P285" s="275"/>
      <c r="Q285" s="275"/>
      <c r="R285" s="275"/>
    </row>
    <row r="286" spans="9:18">
      <c r="I286" s="275"/>
      <c r="J286" s="275"/>
      <c r="K286" s="275"/>
      <c r="L286" s="275"/>
      <c r="M286" s="275"/>
      <c r="N286" s="275"/>
      <c r="O286" s="275"/>
      <c r="P286" s="275"/>
      <c r="Q286" s="275"/>
      <c r="R286" s="275"/>
    </row>
    <row r="287" spans="9:18">
      <c r="I287" s="275"/>
      <c r="J287" s="275"/>
      <c r="K287" s="275"/>
      <c r="L287" s="275"/>
      <c r="M287" s="275"/>
      <c r="N287" s="275"/>
      <c r="O287" s="275"/>
      <c r="P287" s="275"/>
      <c r="Q287" s="275"/>
      <c r="R287" s="275"/>
    </row>
    <row r="288" spans="9:18">
      <c r="I288" s="275"/>
      <c r="J288" s="275"/>
      <c r="K288" s="275"/>
      <c r="L288" s="275"/>
      <c r="M288" s="275"/>
      <c r="N288" s="275"/>
      <c r="O288" s="275"/>
      <c r="P288" s="275"/>
      <c r="Q288" s="275"/>
      <c r="R288" s="275"/>
    </row>
    <row r="289" spans="9:18">
      <c r="I289" s="275"/>
      <c r="J289" s="275"/>
      <c r="K289" s="275"/>
      <c r="L289" s="275"/>
      <c r="M289" s="275"/>
      <c r="N289" s="275"/>
      <c r="O289" s="275"/>
      <c r="P289" s="275"/>
      <c r="Q289" s="275"/>
      <c r="R289" s="275"/>
    </row>
    <row r="290" spans="9:18">
      <c r="I290" s="275"/>
      <c r="J290" s="275"/>
      <c r="K290" s="275"/>
      <c r="L290" s="275"/>
      <c r="M290" s="275"/>
      <c r="N290" s="275"/>
      <c r="O290" s="275"/>
      <c r="P290" s="275"/>
      <c r="Q290" s="275"/>
      <c r="R290" s="275"/>
    </row>
    <row r="291" spans="9:18">
      <c r="I291" s="275"/>
      <c r="J291" s="275"/>
      <c r="K291" s="275"/>
      <c r="L291" s="275"/>
      <c r="M291" s="275"/>
      <c r="N291" s="275"/>
      <c r="O291" s="275"/>
      <c r="P291" s="275"/>
      <c r="Q291" s="275"/>
      <c r="R291" s="275"/>
    </row>
    <row r="292" spans="9:18">
      <c r="I292" s="275"/>
      <c r="J292" s="275"/>
      <c r="K292" s="275"/>
      <c r="L292" s="275"/>
      <c r="M292" s="275"/>
      <c r="N292" s="275"/>
      <c r="O292" s="275"/>
      <c r="P292" s="275"/>
      <c r="Q292" s="275"/>
      <c r="R292" s="275"/>
    </row>
    <row r="293" spans="9:18">
      <c r="I293" s="275"/>
      <c r="J293" s="275"/>
      <c r="K293" s="275"/>
      <c r="L293" s="275"/>
      <c r="M293" s="275"/>
      <c r="N293" s="275"/>
      <c r="O293" s="275"/>
      <c r="P293" s="275"/>
      <c r="Q293" s="275"/>
      <c r="R293" s="275"/>
    </row>
    <row r="294" spans="9:18">
      <c r="I294" s="275"/>
      <c r="J294" s="275"/>
      <c r="K294" s="275"/>
      <c r="L294" s="275"/>
      <c r="M294" s="275"/>
      <c r="N294" s="275"/>
      <c r="O294" s="275"/>
      <c r="P294" s="275"/>
      <c r="Q294" s="275"/>
      <c r="R294" s="275"/>
    </row>
    <row r="295" spans="9:18">
      <c r="I295" s="275"/>
      <c r="J295" s="275"/>
      <c r="K295" s="275"/>
      <c r="L295" s="275"/>
      <c r="M295" s="275"/>
      <c r="N295" s="275"/>
      <c r="O295" s="275"/>
      <c r="P295" s="275"/>
      <c r="Q295" s="275"/>
      <c r="R295" s="275"/>
    </row>
    <row r="296" spans="9:18">
      <c r="I296" s="275"/>
      <c r="J296" s="275"/>
      <c r="K296" s="275"/>
      <c r="L296" s="275"/>
      <c r="M296" s="275"/>
      <c r="N296" s="275"/>
      <c r="O296" s="275"/>
      <c r="P296" s="275"/>
      <c r="Q296" s="275"/>
      <c r="R296" s="275"/>
    </row>
    <row r="297" spans="9:18">
      <c r="I297" s="275"/>
      <c r="J297" s="275"/>
      <c r="K297" s="275"/>
      <c r="L297" s="275"/>
      <c r="M297" s="275"/>
      <c r="N297" s="275"/>
      <c r="O297" s="275"/>
      <c r="P297" s="275"/>
      <c r="Q297" s="275"/>
      <c r="R297" s="275"/>
    </row>
    <row r="298" spans="9:18">
      <c r="I298" s="275"/>
      <c r="J298" s="275"/>
      <c r="K298" s="275"/>
      <c r="L298" s="275"/>
      <c r="M298" s="275"/>
      <c r="N298" s="275"/>
      <c r="O298" s="275"/>
      <c r="P298" s="275"/>
      <c r="Q298" s="275"/>
      <c r="R298" s="275"/>
    </row>
    <row r="299" spans="9:18">
      <c r="I299" s="275"/>
      <c r="J299" s="275"/>
      <c r="K299" s="275"/>
      <c r="L299" s="275"/>
      <c r="M299" s="275"/>
      <c r="N299" s="275"/>
      <c r="O299" s="275"/>
      <c r="P299" s="275"/>
      <c r="Q299" s="275"/>
      <c r="R299" s="275"/>
    </row>
    <row r="300" spans="9:18">
      <c r="I300" s="275"/>
      <c r="J300" s="275"/>
      <c r="K300" s="275"/>
      <c r="L300" s="275"/>
      <c r="M300" s="275"/>
      <c r="N300" s="275"/>
      <c r="O300" s="275"/>
      <c r="P300" s="275"/>
      <c r="Q300" s="275"/>
      <c r="R300" s="275"/>
    </row>
    <row r="301" spans="9:18">
      <c r="I301" s="275"/>
      <c r="J301" s="275"/>
      <c r="K301" s="275"/>
      <c r="L301" s="275"/>
      <c r="M301" s="275"/>
      <c r="N301" s="275"/>
      <c r="O301" s="275"/>
      <c r="P301" s="275"/>
      <c r="Q301" s="275"/>
      <c r="R301" s="275"/>
    </row>
    <row r="302" spans="9:18">
      <c r="I302" s="275"/>
      <c r="J302" s="275"/>
      <c r="K302" s="275"/>
      <c r="L302" s="275"/>
      <c r="M302" s="275"/>
      <c r="N302" s="275"/>
      <c r="O302" s="275"/>
      <c r="P302" s="275"/>
      <c r="Q302" s="275"/>
      <c r="R302" s="275"/>
    </row>
    <row r="303" spans="9:18">
      <c r="I303" s="275"/>
      <c r="J303" s="275"/>
      <c r="K303" s="275"/>
      <c r="L303" s="275"/>
      <c r="M303" s="275"/>
      <c r="N303" s="275"/>
      <c r="O303" s="275"/>
      <c r="P303" s="275"/>
      <c r="Q303" s="275"/>
      <c r="R303" s="275"/>
    </row>
    <row r="304" spans="9:18">
      <c r="I304" s="275"/>
      <c r="J304" s="275"/>
      <c r="K304" s="275"/>
      <c r="L304" s="275"/>
      <c r="M304" s="275"/>
      <c r="N304" s="275"/>
      <c r="O304" s="275"/>
      <c r="P304" s="275"/>
      <c r="Q304" s="275"/>
      <c r="R304" s="275"/>
    </row>
    <row r="305" spans="9:18">
      <c r="I305" s="275"/>
      <c r="J305" s="275"/>
      <c r="K305" s="275"/>
      <c r="L305" s="275"/>
      <c r="M305" s="275"/>
      <c r="N305" s="275"/>
      <c r="O305" s="275"/>
      <c r="P305" s="275"/>
      <c r="Q305" s="275"/>
      <c r="R305" s="275"/>
    </row>
    <row r="306" spans="9:18">
      <c r="I306" s="275"/>
      <c r="J306" s="275"/>
      <c r="K306" s="275"/>
      <c r="L306" s="275"/>
      <c r="M306" s="275"/>
      <c r="N306" s="275"/>
      <c r="O306" s="275"/>
      <c r="P306" s="275"/>
      <c r="Q306" s="275"/>
      <c r="R306" s="275"/>
    </row>
    <row r="307" spans="9:18">
      <c r="I307" s="275"/>
      <c r="J307" s="275"/>
      <c r="K307" s="275"/>
      <c r="L307" s="275"/>
      <c r="M307" s="275"/>
      <c r="N307" s="275"/>
      <c r="O307" s="275"/>
      <c r="P307" s="275"/>
      <c r="Q307" s="275"/>
      <c r="R307" s="275"/>
    </row>
    <row r="308" spans="9:18">
      <c r="I308" s="275"/>
      <c r="J308" s="275"/>
      <c r="K308" s="275"/>
      <c r="L308" s="275"/>
      <c r="M308" s="275"/>
      <c r="N308" s="275"/>
      <c r="O308" s="275"/>
      <c r="P308" s="275"/>
      <c r="Q308" s="275"/>
      <c r="R308" s="275"/>
    </row>
    <row r="309" spans="9:18">
      <c r="I309" s="275"/>
      <c r="J309" s="275"/>
      <c r="K309" s="275"/>
      <c r="L309" s="275"/>
      <c r="M309" s="275"/>
      <c r="N309" s="275"/>
      <c r="O309" s="275"/>
      <c r="P309" s="275"/>
      <c r="Q309" s="275"/>
      <c r="R309" s="275"/>
    </row>
    <row r="310" spans="9:18">
      <c r="I310" s="275"/>
      <c r="J310" s="275"/>
      <c r="K310" s="275"/>
      <c r="L310" s="275"/>
      <c r="M310" s="275"/>
      <c r="N310" s="275"/>
      <c r="O310" s="275"/>
      <c r="P310" s="275"/>
      <c r="Q310" s="275"/>
      <c r="R310" s="275"/>
    </row>
    <row r="311" spans="9:18">
      <c r="I311" s="275"/>
      <c r="J311" s="275"/>
      <c r="K311" s="275"/>
      <c r="L311" s="275"/>
      <c r="M311" s="275"/>
      <c r="N311" s="275"/>
      <c r="O311" s="275"/>
      <c r="P311" s="275"/>
      <c r="Q311" s="275"/>
      <c r="R311" s="275"/>
    </row>
    <row r="312" spans="9:18">
      <c r="I312" s="275"/>
      <c r="J312" s="275"/>
      <c r="K312" s="275"/>
      <c r="L312" s="275"/>
      <c r="M312" s="275"/>
      <c r="N312" s="275"/>
      <c r="O312" s="275"/>
      <c r="P312" s="275"/>
      <c r="Q312" s="275"/>
      <c r="R312" s="275"/>
    </row>
    <row r="313" spans="9:18">
      <c r="I313" s="275"/>
      <c r="J313" s="275"/>
      <c r="K313" s="275"/>
      <c r="L313" s="275"/>
      <c r="M313" s="275"/>
      <c r="N313" s="275"/>
      <c r="O313" s="275"/>
      <c r="P313" s="275"/>
      <c r="Q313" s="275"/>
      <c r="R313" s="275"/>
    </row>
    <row r="314" spans="9:18">
      <c r="I314" s="275"/>
      <c r="J314" s="275"/>
      <c r="K314" s="275"/>
      <c r="L314" s="275"/>
      <c r="M314" s="275"/>
      <c r="N314" s="275"/>
      <c r="O314" s="275"/>
      <c r="P314" s="275"/>
      <c r="Q314" s="275"/>
      <c r="R314" s="275"/>
    </row>
    <row r="315" spans="9:18">
      <c r="I315" s="275"/>
      <c r="J315" s="275"/>
      <c r="K315" s="275"/>
      <c r="L315" s="275"/>
      <c r="M315" s="275"/>
      <c r="N315" s="275"/>
      <c r="O315" s="275"/>
      <c r="P315" s="275"/>
      <c r="Q315" s="275"/>
      <c r="R315" s="275"/>
    </row>
    <row r="316" spans="9:18">
      <c r="I316" s="275"/>
      <c r="J316" s="275"/>
      <c r="K316" s="275"/>
      <c r="L316" s="275"/>
      <c r="M316" s="275"/>
      <c r="N316" s="275"/>
      <c r="O316" s="275"/>
      <c r="P316" s="275"/>
      <c r="Q316" s="275"/>
      <c r="R316" s="275"/>
    </row>
    <row r="317" spans="9:18">
      <c r="I317" s="275"/>
      <c r="J317" s="275"/>
      <c r="K317" s="275"/>
      <c r="L317" s="275"/>
      <c r="M317" s="275"/>
      <c r="N317" s="275"/>
      <c r="O317" s="275"/>
      <c r="P317" s="275"/>
      <c r="Q317" s="275"/>
      <c r="R317" s="275"/>
    </row>
    <row r="318" spans="9:18">
      <c r="I318" s="275"/>
      <c r="J318" s="275"/>
      <c r="K318" s="275"/>
      <c r="L318" s="275"/>
      <c r="M318" s="275"/>
      <c r="N318" s="275"/>
      <c r="O318" s="275"/>
      <c r="P318" s="275"/>
      <c r="Q318" s="275"/>
      <c r="R318" s="275"/>
    </row>
    <row r="319" spans="9:18">
      <c r="I319" s="275"/>
      <c r="J319" s="275"/>
      <c r="K319" s="275"/>
      <c r="L319" s="275"/>
      <c r="M319" s="275"/>
      <c r="N319" s="275"/>
      <c r="O319" s="275"/>
      <c r="P319" s="275"/>
      <c r="Q319" s="275"/>
      <c r="R319" s="275"/>
    </row>
    <row r="320" spans="9:18">
      <c r="I320" s="275"/>
      <c r="J320" s="275"/>
      <c r="K320" s="275"/>
      <c r="L320" s="275"/>
      <c r="M320" s="275"/>
      <c r="N320" s="275"/>
      <c r="O320" s="275"/>
      <c r="P320" s="275"/>
      <c r="Q320" s="275"/>
      <c r="R320" s="275"/>
    </row>
    <row r="321" spans="9:18">
      <c r="I321" s="275"/>
      <c r="J321" s="275"/>
      <c r="K321" s="275"/>
      <c r="L321" s="275"/>
      <c r="M321" s="275"/>
      <c r="N321" s="275"/>
      <c r="O321" s="275"/>
      <c r="P321" s="275"/>
      <c r="Q321" s="275"/>
      <c r="R321" s="275"/>
    </row>
    <row r="322" spans="9:18">
      <c r="I322" s="275"/>
      <c r="J322" s="275"/>
      <c r="K322" s="275"/>
      <c r="L322" s="275"/>
      <c r="M322" s="275"/>
      <c r="N322" s="275"/>
      <c r="O322" s="275"/>
      <c r="P322" s="275"/>
      <c r="Q322" s="275"/>
      <c r="R322" s="275"/>
    </row>
    <row r="323" spans="9:18">
      <c r="I323" s="275"/>
      <c r="J323" s="275"/>
      <c r="K323" s="275"/>
      <c r="L323" s="275"/>
      <c r="M323" s="275"/>
      <c r="N323" s="275"/>
      <c r="O323" s="275"/>
      <c r="P323" s="275"/>
      <c r="Q323" s="275"/>
      <c r="R323" s="275"/>
    </row>
    <row r="324" spans="9:18">
      <c r="I324" s="275"/>
      <c r="J324" s="275"/>
      <c r="K324" s="275"/>
      <c r="L324" s="275"/>
      <c r="M324" s="275"/>
      <c r="N324" s="275"/>
      <c r="O324" s="275"/>
      <c r="P324" s="275"/>
      <c r="Q324" s="275"/>
      <c r="R324" s="275"/>
    </row>
    <row r="325" spans="9:18">
      <c r="I325" s="275"/>
      <c r="J325" s="275"/>
      <c r="K325" s="275"/>
      <c r="L325" s="275"/>
      <c r="M325" s="275"/>
      <c r="N325" s="275"/>
      <c r="O325" s="275"/>
      <c r="P325" s="275"/>
      <c r="Q325" s="275"/>
      <c r="R325" s="275"/>
    </row>
    <row r="326" spans="9:18">
      <c r="I326" s="275"/>
      <c r="J326" s="275"/>
      <c r="K326" s="275"/>
      <c r="L326" s="275"/>
      <c r="M326" s="275"/>
      <c r="N326" s="275"/>
      <c r="O326" s="275"/>
      <c r="P326" s="275"/>
      <c r="Q326" s="275"/>
      <c r="R326" s="275"/>
    </row>
    <row r="327" spans="9:18">
      <c r="I327" s="275"/>
      <c r="J327" s="275"/>
      <c r="K327" s="275"/>
      <c r="L327" s="275"/>
      <c r="M327" s="275"/>
      <c r="N327" s="275"/>
      <c r="O327" s="275"/>
      <c r="P327" s="275"/>
      <c r="Q327" s="275"/>
      <c r="R327" s="275"/>
    </row>
    <row r="328" spans="9:18">
      <c r="I328" s="275"/>
      <c r="J328" s="275"/>
      <c r="K328" s="275"/>
      <c r="L328" s="275"/>
      <c r="M328" s="275"/>
      <c r="N328" s="275"/>
      <c r="O328" s="275"/>
      <c r="P328" s="275"/>
      <c r="Q328" s="275"/>
      <c r="R328" s="275"/>
    </row>
    <row r="329" spans="9:18">
      <c r="I329" s="275"/>
      <c r="J329" s="275"/>
      <c r="K329" s="275"/>
      <c r="L329" s="275"/>
      <c r="M329" s="275"/>
      <c r="N329" s="275"/>
      <c r="O329" s="275"/>
      <c r="P329" s="275"/>
      <c r="Q329" s="275"/>
      <c r="R329" s="275"/>
    </row>
    <row r="330" spans="9:18">
      <c r="I330" s="275"/>
      <c r="J330" s="275"/>
      <c r="K330" s="275"/>
      <c r="L330" s="275"/>
      <c r="M330" s="275"/>
      <c r="N330" s="275"/>
      <c r="O330" s="275"/>
      <c r="P330" s="275"/>
      <c r="Q330" s="275"/>
      <c r="R330" s="275"/>
    </row>
    <row r="331" spans="9:18">
      <c r="I331" s="275"/>
      <c r="J331" s="275"/>
      <c r="K331" s="275"/>
      <c r="L331" s="275"/>
      <c r="M331" s="275"/>
      <c r="N331" s="275"/>
      <c r="O331" s="275"/>
      <c r="P331" s="275"/>
      <c r="Q331" s="275"/>
      <c r="R331" s="275"/>
    </row>
    <row r="332" spans="9:18">
      <c r="I332" s="275"/>
      <c r="J332" s="275"/>
      <c r="K332" s="275"/>
      <c r="L332" s="275"/>
      <c r="M332" s="275"/>
      <c r="N332" s="275"/>
      <c r="O332" s="275"/>
      <c r="P332" s="275"/>
      <c r="Q332" s="275"/>
      <c r="R332" s="275"/>
    </row>
    <row r="333" spans="9:18">
      <c r="I333" s="275"/>
      <c r="J333" s="275"/>
      <c r="K333" s="275"/>
      <c r="L333" s="275"/>
      <c r="M333" s="275"/>
      <c r="N333" s="275"/>
      <c r="O333" s="275"/>
      <c r="P333" s="275"/>
      <c r="Q333" s="275"/>
      <c r="R333" s="275"/>
    </row>
    <row r="334" spans="9:18">
      <c r="I334" s="275"/>
      <c r="J334" s="275"/>
      <c r="K334" s="275"/>
      <c r="L334" s="275"/>
      <c r="M334" s="275"/>
      <c r="N334" s="275"/>
      <c r="O334" s="275"/>
      <c r="P334" s="275"/>
      <c r="Q334" s="275"/>
      <c r="R334" s="275"/>
    </row>
    <row r="335" spans="9:18">
      <c r="I335" s="275"/>
      <c r="J335" s="275"/>
      <c r="K335" s="275"/>
      <c r="L335" s="275"/>
      <c r="M335" s="275"/>
      <c r="N335" s="275"/>
      <c r="O335" s="275"/>
      <c r="P335" s="275"/>
      <c r="Q335" s="275"/>
      <c r="R335" s="275"/>
    </row>
    <row r="336" spans="9:18">
      <c r="I336" s="275"/>
      <c r="J336" s="275"/>
      <c r="K336" s="275"/>
      <c r="L336" s="275"/>
      <c r="M336" s="275"/>
      <c r="N336" s="275"/>
      <c r="O336" s="275"/>
      <c r="P336" s="275"/>
      <c r="Q336" s="275"/>
      <c r="R336" s="275"/>
    </row>
    <row r="337" spans="9:18">
      <c r="I337" s="275"/>
      <c r="J337" s="275"/>
      <c r="K337" s="275"/>
      <c r="L337" s="275"/>
      <c r="M337" s="275"/>
      <c r="N337" s="275"/>
      <c r="O337" s="275"/>
      <c r="P337" s="275"/>
      <c r="Q337" s="275"/>
      <c r="R337" s="275"/>
    </row>
    <row r="338" spans="9:18">
      <c r="I338" s="275"/>
      <c r="J338" s="275"/>
      <c r="K338" s="275"/>
      <c r="L338" s="275"/>
      <c r="M338" s="275"/>
      <c r="N338" s="275"/>
      <c r="O338" s="275"/>
      <c r="P338" s="275"/>
      <c r="Q338" s="275"/>
      <c r="R338" s="275"/>
    </row>
    <row r="339" spans="9:18">
      <c r="I339" s="275"/>
      <c r="J339" s="275"/>
      <c r="K339" s="275"/>
      <c r="L339" s="275"/>
      <c r="M339" s="275"/>
      <c r="N339" s="275"/>
      <c r="O339" s="275"/>
      <c r="P339" s="275"/>
      <c r="Q339" s="275"/>
      <c r="R339" s="275"/>
    </row>
    <row r="340" spans="9:18">
      <c r="I340" s="275"/>
      <c r="J340" s="275"/>
      <c r="K340" s="275"/>
      <c r="L340" s="275"/>
      <c r="M340" s="275"/>
      <c r="N340" s="275"/>
      <c r="O340" s="275"/>
      <c r="P340" s="275"/>
      <c r="Q340" s="275"/>
      <c r="R340" s="275"/>
    </row>
    <row r="341" spans="9:18">
      <c r="I341" s="275"/>
      <c r="J341" s="275"/>
      <c r="K341" s="275"/>
      <c r="L341" s="275"/>
      <c r="M341" s="275"/>
      <c r="N341" s="275"/>
      <c r="O341" s="275"/>
      <c r="P341" s="275"/>
      <c r="Q341" s="275"/>
      <c r="R341" s="275"/>
    </row>
    <row r="342" spans="9:18">
      <c r="I342" s="275"/>
      <c r="J342" s="275"/>
      <c r="K342" s="275"/>
      <c r="L342" s="275"/>
      <c r="M342" s="275"/>
      <c r="N342" s="275"/>
      <c r="O342" s="275"/>
      <c r="P342" s="275"/>
      <c r="Q342" s="275"/>
      <c r="R342" s="275"/>
    </row>
    <row r="343" spans="9:18">
      <c r="I343" s="275"/>
      <c r="J343" s="275"/>
      <c r="K343" s="275"/>
      <c r="L343" s="275"/>
      <c r="M343" s="275"/>
      <c r="N343" s="275"/>
      <c r="O343" s="275"/>
      <c r="P343" s="275"/>
      <c r="Q343" s="275"/>
      <c r="R343" s="275"/>
    </row>
    <row r="344" spans="9:18">
      <c r="I344" s="275"/>
      <c r="J344" s="275"/>
      <c r="K344" s="275"/>
      <c r="L344" s="275"/>
      <c r="M344" s="275"/>
      <c r="N344" s="275"/>
      <c r="O344" s="275"/>
      <c r="P344" s="275"/>
      <c r="Q344" s="275"/>
      <c r="R344" s="275"/>
    </row>
    <row r="345" spans="9:18">
      <c r="I345" s="275"/>
      <c r="J345" s="275"/>
      <c r="K345" s="275"/>
      <c r="L345" s="275"/>
      <c r="M345" s="275"/>
      <c r="N345" s="275"/>
      <c r="O345" s="275"/>
      <c r="P345" s="275"/>
      <c r="Q345" s="275"/>
      <c r="R345" s="275"/>
    </row>
    <row r="346" spans="9:18">
      <c r="I346" s="275"/>
      <c r="J346" s="275"/>
      <c r="K346" s="275"/>
      <c r="L346" s="275"/>
      <c r="M346" s="275"/>
      <c r="N346" s="275"/>
      <c r="O346" s="275"/>
      <c r="P346" s="275"/>
      <c r="Q346" s="275"/>
      <c r="R346" s="275"/>
    </row>
    <row r="347" spans="9:18">
      <c r="I347" s="275"/>
      <c r="J347" s="275"/>
      <c r="K347" s="275"/>
      <c r="L347" s="275"/>
      <c r="M347" s="275"/>
      <c r="N347" s="275"/>
      <c r="O347" s="275"/>
      <c r="P347" s="275"/>
      <c r="Q347" s="275"/>
      <c r="R347" s="275"/>
    </row>
    <row r="348" spans="9:18">
      <c r="I348" s="275"/>
      <c r="J348" s="275"/>
      <c r="K348" s="275"/>
      <c r="L348" s="275"/>
      <c r="M348" s="275"/>
      <c r="N348" s="275"/>
      <c r="O348" s="275"/>
      <c r="P348" s="275"/>
      <c r="Q348" s="275"/>
      <c r="R348" s="275"/>
    </row>
    <row r="349" spans="9:18">
      <c r="I349" s="275"/>
      <c r="J349" s="275"/>
      <c r="K349" s="275"/>
      <c r="L349" s="275"/>
      <c r="M349" s="275"/>
      <c r="N349" s="275"/>
      <c r="O349" s="275"/>
      <c r="P349" s="275"/>
      <c r="Q349" s="275"/>
      <c r="R349" s="275"/>
    </row>
    <row r="350" spans="9:18">
      <c r="I350" s="275"/>
      <c r="J350" s="275"/>
      <c r="K350" s="275"/>
      <c r="L350" s="275"/>
      <c r="M350" s="275"/>
      <c r="N350" s="275"/>
      <c r="O350" s="275"/>
      <c r="P350" s="275"/>
      <c r="Q350" s="275"/>
      <c r="R350" s="275"/>
    </row>
    <row r="351" spans="9:18">
      <c r="I351" s="275"/>
      <c r="J351" s="275"/>
      <c r="K351" s="275"/>
      <c r="L351" s="275"/>
      <c r="M351" s="275"/>
      <c r="N351" s="275"/>
      <c r="O351" s="275"/>
      <c r="P351" s="275"/>
      <c r="Q351" s="275"/>
      <c r="R351" s="275"/>
    </row>
    <row r="352" spans="9:18">
      <c r="I352" s="275"/>
      <c r="J352" s="275"/>
      <c r="K352" s="275"/>
      <c r="L352" s="275"/>
      <c r="M352" s="275"/>
      <c r="N352" s="275"/>
      <c r="O352" s="275"/>
      <c r="P352" s="275"/>
      <c r="Q352" s="275"/>
      <c r="R352" s="275"/>
    </row>
    <row r="353" spans="9:18">
      <c r="I353" s="275"/>
      <c r="J353" s="275"/>
      <c r="K353" s="275"/>
      <c r="L353" s="275"/>
      <c r="M353" s="275"/>
      <c r="N353" s="275"/>
      <c r="O353" s="275"/>
      <c r="P353" s="275"/>
      <c r="Q353" s="275"/>
      <c r="R353" s="275"/>
    </row>
    <row r="354" spans="9:18">
      <c r="I354" s="275"/>
      <c r="J354" s="275"/>
      <c r="K354" s="275"/>
      <c r="L354" s="275"/>
      <c r="M354" s="275"/>
      <c r="N354" s="275"/>
      <c r="O354" s="275"/>
      <c r="P354" s="275"/>
      <c r="Q354" s="275"/>
      <c r="R354" s="275"/>
    </row>
    <row r="355" spans="9:18">
      <c r="I355" s="275"/>
      <c r="J355" s="275"/>
      <c r="K355" s="275"/>
      <c r="L355" s="275"/>
      <c r="M355" s="275"/>
      <c r="N355" s="275"/>
      <c r="O355" s="275"/>
      <c r="P355" s="275"/>
      <c r="Q355" s="275"/>
      <c r="R355" s="275"/>
    </row>
    <row r="356" spans="9:18">
      <c r="I356" s="275"/>
      <c r="J356" s="275"/>
      <c r="K356" s="275"/>
      <c r="L356" s="275"/>
      <c r="M356" s="275"/>
      <c r="N356" s="275"/>
      <c r="O356" s="275"/>
      <c r="P356" s="275"/>
      <c r="Q356" s="275"/>
      <c r="R356" s="275"/>
    </row>
    <row r="357" spans="9:18">
      <c r="I357" s="275"/>
      <c r="J357" s="275"/>
      <c r="K357" s="275"/>
      <c r="L357" s="275"/>
      <c r="M357" s="275"/>
      <c r="N357" s="275"/>
      <c r="O357" s="275"/>
      <c r="P357" s="275"/>
      <c r="Q357" s="275"/>
      <c r="R357" s="275"/>
    </row>
    <row r="358" spans="9:18">
      <c r="I358" s="275"/>
      <c r="J358" s="275"/>
      <c r="K358" s="275"/>
      <c r="L358" s="275"/>
      <c r="M358" s="275"/>
      <c r="N358" s="275"/>
      <c r="O358" s="275"/>
      <c r="P358" s="275"/>
      <c r="Q358" s="275"/>
      <c r="R358" s="275"/>
    </row>
    <row r="359" spans="9:18">
      <c r="I359" s="275"/>
      <c r="J359" s="275"/>
      <c r="K359" s="275"/>
      <c r="L359" s="275"/>
      <c r="M359" s="275"/>
      <c r="N359" s="275"/>
      <c r="O359" s="275"/>
      <c r="P359" s="275"/>
      <c r="Q359" s="275"/>
      <c r="R359" s="275"/>
    </row>
    <row r="360" spans="9:18">
      <c r="I360" s="275"/>
      <c r="J360" s="275"/>
      <c r="K360" s="275"/>
      <c r="L360" s="275"/>
      <c r="M360" s="275"/>
      <c r="N360" s="275"/>
      <c r="O360" s="275"/>
      <c r="P360" s="275"/>
      <c r="Q360" s="275"/>
      <c r="R360" s="275"/>
    </row>
    <row r="361" spans="9:18">
      <c r="I361" s="275"/>
      <c r="J361" s="275"/>
      <c r="K361" s="275"/>
      <c r="L361" s="275"/>
      <c r="M361" s="275"/>
      <c r="N361" s="275"/>
      <c r="O361" s="275"/>
      <c r="P361" s="275"/>
      <c r="Q361" s="275"/>
      <c r="R361" s="275"/>
    </row>
    <row r="362" spans="9:18">
      <c r="I362" s="275"/>
      <c r="J362" s="275"/>
      <c r="K362" s="275"/>
      <c r="L362" s="275"/>
      <c r="M362" s="275"/>
      <c r="N362" s="275"/>
      <c r="O362" s="275"/>
      <c r="P362" s="275"/>
      <c r="Q362" s="275"/>
      <c r="R362" s="275"/>
    </row>
    <row r="363" spans="9:18">
      <c r="I363" s="275"/>
      <c r="J363" s="275"/>
      <c r="K363" s="275"/>
      <c r="L363" s="275"/>
      <c r="M363" s="275"/>
      <c r="N363" s="275"/>
      <c r="O363" s="275"/>
      <c r="P363" s="275"/>
      <c r="Q363" s="275"/>
      <c r="R363" s="275"/>
    </row>
    <row r="364" spans="9:18">
      <c r="I364" s="275"/>
      <c r="J364" s="275"/>
      <c r="K364" s="275"/>
      <c r="L364" s="275"/>
      <c r="M364" s="275"/>
      <c r="N364" s="275"/>
      <c r="O364" s="275"/>
      <c r="P364" s="275"/>
      <c r="Q364" s="275"/>
      <c r="R364" s="275"/>
    </row>
    <row r="365" spans="9:18">
      <c r="I365" s="275"/>
      <c r="J365" s="275"/>
      <c r="K365" s="275"/>
      <c r="L365" s="275"/>
      <c r="M365" s="275"/>
      <c r="N365" s="275"/>
      <c r="O365" s="275"/>
      <c r="P365" s="275"/>
      <c r="Q365" s="275"/>
      <c r="R365" s="275"/>
    </row>
    <row r="366" spans="9:18">
      <c r="I366" s="275"/>
      <c r="J366" s="275"/>
      <c r="K366" s="275"/>
      <c r="L366" s="275"/>
      <c r="M366" s="275"/>
      <c r="N366" s="275"/>
      <c r="O366" s="275"/>
      <c r="P366" s="275"/>
      <c r="Q366" s="275"/>
      <c r="R366" s="275"/>
    </row>
    <row r="367" spans="9:18">
      <c r="I367" s="275"/>
      <c r="J367" s="275"/>
      <c r="K367" s="275"/>
      <c r="L367" s="275"/>
      <c r="M367" s="275"/>
      <c r="N367" s="275"/>
      <c r="O367" s="275"/>
      <c r="P367" s="275"/>
      <c r="Q367" s="275"/>
      <c r="R367" s="275"/>
    </row>
    <row r="368" spans="9:18">
      <c r="I368" s="275"/>
      <c r="J368" s="275"/>
      <c r="K368" s="275"/>
      <c r="L368" s="275"/>
      <c r="M368" s="275"/>
      <c r="N368" s="275"/>
      <c r="O368" s="275"/>
      <c r="P368" s="275"/>
      <c r="Q368" s="275"/>
      <c r="R368" s="275"/>
    </row>
    <row r="369" spans="9:18">
      <c r="I369" s="275"/>
      <c r="J369" s="275"/>
      <c r="K369" s="275"/>
      <c r="L369" s="275"/>
      <c r="M369" s="275"/>
      <c r="N369" s="275"/>
      <c r="O369" s="275"/>
      <c r="P369" s="275"/>
      <c r="Q369" s="275"/>
      <c r="R369" s="275"/>
    </row>
    <row r="370" spans="9:18">
      <c r="I370" s="275"/>
      <c r="J370" s="275"/>
      <c r="K370" s="275"/>
      <c r="L370" s="275"/>
      <c r="M370" s="275"/>
      <c r="N370" s="275"/>
      <c r="O370" s="275"/>
      <c r="P370" s="275"/>
      <c r="Q370" s="275"/>
      <c r="R370" s="275"/>
    </row>
    <row r="371" spans="9:18">
      <c r="I371" s="275"/>
      <c r="J371" s="275"/>
      <c r="K371" s="275"/>
      <c r="L371" s="275"/>
      <c r="M371" s="275"/>
      <c r="N371" s="275"/>
      <c r="O371" s="275"/>
      <c r="P371" s="275"/>
      <c r="Q371" s="275"/>
      <c r="R371" s="275"/>
    </row>
    <row r="372" spans="9:18">
      <c r="I372" s="275"/>
      <c r="J372" s="275"/>
      <c r="K372" s="275"/>
      <c r="L372" s="275"/>
      <c r="M372" s="275"/>
      <c r="N372" s="275"/>
      <c r="O372" s="275"/>
      <c r="P372" s="275"/>
      <c r="Q372" s="275"/>
      <c r="R372" s="275"/>
    </row>
    <row r="373" spans="9:18">
      <c r="I373" s="275"/>
      <c r="J373" s="275"/>
      <c r="K373" s="275"/>
      <c r="L373" s="275"/>
      <c r="M373" s="275"/>
      <c r="N373" s="275"/>
      <c r="O373" s="275"/>
      <c r="P373" s="275"/>
      <c r="Q373" s="275"/>
      <c r="R373" s="275"/>
    </row>
    <row r="374" spans="9:18">
      <c r="I374" s="275"/>
      <c r="J374" s="275"/>
      <c r="K374" s="275"/>
      <c r="L374" s="275"/>
      <c r="M374" s="275"/>
      <c r="N374" s="275"/>
      <c r="O374" s="275"/>
      <c r="P374" s="275"/>
      <c r="Q374" s="275"/>
      <c r="R374" s="275"/>
    </row>
    <row r="375" spans="9:18">
      <c r="I375" s="275"/>
      <c r="J375" s="275"/>
      <c r="K375" s="275"/>
      <c r="L375" s="275"/>
      <c r="M375" s="275"/>
      <c r="N375" s="275"/>
      <c r="O375" s="275"/>
      <c r="P375" s="275"/>
      <c r="Q375" s="275"/>
      <c r="R375" s="275"/>
    </row>
    <row r="376" spans="9:18">
      <c r="I376" s="275"/>
      <c r="J376" s="275"/>
      <c r="K376" s="275"/>
      <c r="L376" s="275"/>
      <c r="M376" s="275"/>
      <c r="N376" s="275"/>
      <c r="O376" s="275"/>
      <c r="P376" s="275"/>
      <c r="Q376" s="275"/>
      <c r="R376" s="275"/>
    </row>
    <row r="377" spans="9:18">
      <c r="I377" s="275"/>
      <c r="J377" s="275"/>
      <c r="K377" s="275"/>
      <c r="L377" s="275"/>
      <c r="M377" s="275"/>
      <c r="N377" s="275"/>
      <c r="O377" s="275"/>
      <c r="P377" s="275"/>
      <c r="Q377" s="275"/>
      <c r="R377" s="275"/>
    </row>
    <row r="378" spans="9:18">
      <c r="I378" s="275"/>
      <c r="J378" s="275"/>
      <c r="K378" s="275"/>
      <c r="L378" s="275"/>
      <c r="M378" s="275"/>
      <c r="N378" s="275"/>
      <c r="O378" s="275"/>
      <c r="P378" s="275"/>
      <c r="Q378" s="275"/>
      <c r="R378" s="275"/>
    </row>
    <row r="379" spans="9:18">
      <c r="I379" s="275"/>
      <c r="J379" s="275"/>
      <c r="K379" s="275"/>
      <c r="L379" s="275"/>
      <c r="M379" s="275"/>
      <c r="N379" s="275"/>
      <c r="O379" s="275"/>
      <c r="P379" s="275"/>
      <c r="Q379" s="275"/>
      <c r="R379" s="275"/>
    </row>
    <row r="380" spans="9:18">
      <c r="I380" s="275"/>
      <c r="J380" s="275"/>
      <c r="K380" s="275"/>
      <c r="L380" s="275"/>
      <c r="M380" s="275"/>
      <c r="N380" s="275"/>
      <c r="O380" s="275"/>
      <c r="P380" s="275"/>
      <c r="Q380" s="275"/>
      <c r="R380" s="275"/>
    </row>
    <row r="381" spans="9:18">
      <c r="I381" s="275"/>
      <c r="J381" s="275"/>
      <c r="K381" s="275"/>
      <c r="L381" s="275"/>
      <c r="M381" s="275"/>
      <c r="N381" s="275"/>
      <c r="O381" s="275"/>
      <c r="P381" s="275"/>
      <c r="Q381" s="275"/>
      <c r="R381" s="275"/>
    </row>
    <row r="382" spans="9:18">
      <c r="I382" s="275"/>
      <c r="J382" s="275"/>
      <c r="K382" s="275"/>
      <c r="L382" s="275"/>
      <c r="M382" s="275"/>
      <c r="N382" s="275"/>
      <c r="O382" s="275"/>
      <c r="P382" s="275"/>
      <c r="Q382" s="275"/>
      <c r="R382" s="275"/>
    </row>
    <row r="383" spans="9:18">
      <c r="I383" s="275"/>
      <c r="J383" s="275"/>
      <c r="K383" s="275"/>
      <c r="L383" s="275"/>
      <c r="M383" s="275"/>
      <c r="N383" s="275"/>
      <c r="O383" s="275"/>
      <c r="P383" s="275"/>
      <c r="Q383" s="275"/>
      <c r="R383" s="275"/>
    </row>
    <row r="384" spans="9:18">
      <c r="I384" s="275"/>
      <c r="J384" s="275"/>
      <c r="K384" s="275"/>
      <c r="L384" s="275"/>
      <c r="M384" s="275"/>
      <c r="N384" s="275"/>
      <c r="O384" s="275"/>
      <c r="P384" s="275"/>
      <c r="Q384" s="275"/>
      <c r="R384" s="275"/>
    </row>
    <row r="385" spans="9:18">
      <c r="I385" s="275"/>
      <c r="J385" s="275"/>
      <c r="K385" s="275"/>
      <c r="L385" s="275"/>
      <c r="M385" s="275"/>
      <c r="N385" s="275"/>
      <c r="O385" s="275"/>
      <c r="P385" s="275"/>
      <c r="Q385" s="275"/>
      <c r="R385" s="275"/>
    </row>
    <row r="386" spans="9:18">
      <c r="I386" s="275"/>
      <c r="J386" s="275"/>
      <c r="K386" s="275"/>
      <c r="L386" s="275"/>
      <c r="M386" s="275"/>
      <c r="N386" s="275"/>
      <c r="O386" s="275"/>
      <c r="P386" s="275"/>
      <c r="Q386" s="275"/>
      <c r="R386" s="275"/>
    </row>
    <row r="387" spans="9:18">
      <c r="I387" s="275"/>
      <c r="J387" s="275"/>
      <c r="K387" s="275"/>
      <c r="L387" s="275"/>
      <c r="M387" s="275"/>
      <c r="N387" s="275"/>
      <c r="O387" s="275"/>
      <c r="P387" s="275"/>
      <c r="Q387" s="275"/>
      <c r="R387" s="275"/>
    </row>
    <row r="388" spans="9:18">
      <c r="I388" s="275"/>
      <c r="J388" s="275"/>
      <c r="K388" s="275"/>
      <c r="L388" s="275"/>
      <c r="M388" s="275"/>
      <c r="N388" s="275"/>
      <c r="O388" s="275"/>
      <c r="P388" s="275"/>
      <c r="Q388" s="275"/>
      <c r="R388" s="275"/>
    </row>
    <row r="389" spans="9:18">
      <c r="I389" s="275"/>
      <c r="J389" s="275"/>
      <c r="K389" s="275"/>
      <c r="L389" s="275"/>
      <c r="M389" s="275"/>
      <c r="N389" s="275"/>
      <c r="O389" s="275"/>
      <c r="P389" s="275"/>
      <c r="Q389" s="275"/>
      <c r="R389" s="275"/>
    </row>
    <row r="390" spans="9:18">
      <c r="I390" s="275"/>
      <c r="J390" s="275"/>
      <c r="K390" s="275"/>
      <c r="L390" s="275"/>
      <c r="M390" s="275"/>
      <c r="N390" s="275"/>
      <c r="O390" s="275"/>
      <c r="P390" s="275"/>
      <c r="Q390" s="275"/>
      <c r="R390" s="275"/>
    </row>
    <row r="391" spans="9:18">
      <c r="I391" s="275"/>
      <c r="J391" s="275"/>
      <c r="K391" s="275"/>
      <c r="L391" s="275"/>
      <c r="M391" s="275"/>
      <c r="N391" s="275"/>
      <c r="O391" s="275"/>
      <c r="P391" s="275"/>
      <c r="Q391" s="275"/>
      <c r="R391" s="275"/>
    </row>
    <row r="392" spans="9:18">
      <c r="I392" s="275"/>
      <c r="J392" s="275"/>
      <c r="K392" s="275"/>
      <c r="L392" s="275"/>
      <c r="M392" s="275"/>
      <c r="N392" s="275"/>
      <c r="O392" s="275"/>
      <c r="P392" s="275"/>
      <c r="Q392" s="275"/>
      <c r="R392" s="275"/>
    </row>
    <row r="393" spans="9:18">
      <c r="I393" s="275"/>
      <c r="J393" s="275"/>
      <c r="K393" s="275"/>
      <c r="L393" s="275"/>
      <c r="M393" s="275"/>
      <c r="N393" s="275"/>
      <c r="O393" s="275"/>
      <c r="P393" s="275"/>
      <c r="Q393" s="275"/>
      <c r="R393" s="275"/>
    </row>
    <row r="394" spans="9:18">
      <c r="I394" s="275"/>
      <c r="J394" s="275"/>
      <c r="K394" s="275"/>
      <c r="L394" s="275"/>
      <c r="M394" s="275"/>
      <c r="N394" s="275"/>
      <c r="O394" s="275"/>
      <c r="P394" s="275"/>
      <c r="Q394" s="275"/>
      <c r="R394" s="275"/>
    </row>
    <row r="395" spans="9:18">
      <c r="I395" s="275"/>
      <c r="J395" s="275"/>
      <c r="K395" s="275"/>
      <c r="L395" s="275"/>
      <c r="M395" s="275"/>
      <c r="N395" s="275"/>
      <c r="O395" s="275"/>
      <c r="P395" s="275"/>
      <c r="Q395" s="275"/>
      <c r="R395" s="275"/>
    </row>
    <row r="396" spans="9:18">
      <c r="I396" s="275"/>
      <c r="J396" s="275"/>
      <c r="K396" s="275"/>
      <c r="L396" s="275"/>
      <c r="M396" s="275"/>
      <c r="N396" s="275"/>
      <c r="O396" s="275"/>
      <c r="P396" s="275"/>
      <c r="Q396" s="275"/>
      <c r="R396" s="275"/>
    </row>
    <row r="397" spans="9:18">
      <c r="I397" s="275"/>
      <c r="J397" s="275"/>
      <c r="K397" s="275"/>
      <c r="L397" s="275"/>
      <c r="M397" s="275"/>
      <c r="N397" s="275"/>
      <c r="O397" s="275"/>
      <c r="P397" s="275"/>
      <c r="Q397" s="275"/>
      <c r="R397" s="275"/>
    </row>
    <row r="398" spans="9:18">
      <c r="I398" s="275"/>
      <c r="J398" s="275"/>
      <c r="K398" s="275"/>
      <c r="L398" s="275"/>
      <c r="M398" s="275"/>
      <c r="N398" s="275"/>
      <c r="O398" s="275"/>
      <c r="P398" s="275"/>
      <c r="Q398" s="275"/>
      <c r="R398" s="275"/>
    </row>
    <row r="399" spans="9:18">
      <c r="I399" s="275"/>
      <c r="J399" s="275"/>
      <c r="K399" s="275"/>
      <c r="L399" s="275"/>
      <c r="M399" s="275"/>
      <c r="N399" s="275"/>
      <c r="O399" s="275"/>
      <c r="P399" s="275"/>
      <c r="Q399" s="275"/>
      <c r="R399" s="275"/>
    </row>
    <row r="400" spans="9:18">
      <c r="I400" s="275"/>
      <c r="J400" s="275"/>
      <c r="K400" s="275"/>
      <c r="L400" s="275"/>
      <c r="M400" s="275"/>
      <c r="N400" s="275"/>
      <c r="O400" s="275"/>
      <c r="P400" s="275"/>
      <c r="Q400" s="275"/>
      <c r="R400" s="275"/>
    </row>
    <row r="401" spans="9:18">
      <c r="I401" s="275"/>
      <c r="J401" s="275"/>
      <c r="K401" s="275"/>
      <c r="L401" s="275"/>
      <c r="M401" s="275"/>
      <c r="N401" s="275"/>
      <c r="O401" s="275"/>
      <c r="P401" s="275"/>
      <c r="Q401" s="275"/>
      <c r="R401" s="275"/>
    </row>
    <row r="402" spans="9:18">
      <c r="I402" s="275"/>
      <c r="J402" s="275"/>
      <c r="K402" s="275"/>
      <c r="L402" s="275"/>
      <c r="M402" s="275"/>
      <c r="N402" s="275"/>
      <c r="O402" s="275"/>
      <c r="P402" s="275"/>
      <c r="Q402" s="275"/>
      <c r="R402" s="275"/>
    </row>
    <row r="403" spans="9:18">
      <c r="I403" s="275"/>
      <c r="J403" s="275"/>
      <c r="K403" s="275"/>
      <c r="L403" s="275"/>
      <c r="M403" s="275"/>
      <c r="N403" s="275"/>
      <c r="O403" s="275"/>
      <c r="P403" s="275"/>
      <c r="Q403" s="275"/>
      <c r="R403" s="275"/>
    </row>
    <row r="404" spans="9:18">
      <c r="I404" s="275"/>
      <c r="J404" s="275"/>
      <c r="K404" s="275"/>
      <c r="L404" s="275"/>
      <c r="M404" s="275"/>
      <c r="N404" s="275"/>
      <c r="O404" s="275"/>
      <c r="P404" s="275"/>
      <c r="Q404" s="275"/>
      <c r="R404" s="275"/>
    </row>
    <row r="405" spans="9:18">
      <c r="I405" s="275"/>
      <c r="J405" s="275"/>
      <c r="K405" s="275"/>
      <c r="L405" s="275"/>
      <c r="M405" s="275"/>
      <c r="N405" s="275"/>
      <c r="O405" s="275"/>
      <c r="P405" s="275"/>
      <c r="Q405" s="275"/>
      <c r="R405" s="275"/>
    </row>
    <row r="406" spans="9:18">
      <c r="I406" s="275"/>
      <c r="J406" s="275"/>
      <c r="K406" s="275"/>
      <c r="L406" s="275"/>
      <c r="M406" s="275"/>
      <c r="N406" s="275"/>
      <c r="O406" s="275"/>
      <c r="P406" s="275"/>
      <c r="Q406" s="275"/>
      <c r="R406" s="275"/>
    </row>
    <row r="407" spans="9:18">
      <c r="I407" s="275"/>
      <c r="J407" s="275"/>
      <c r="K407" s="275"/>
      <c r="L407" s="275"/>
      <c r="M407" s="275"/>
      <c r="N407" s="275"/>
      <c r="O407" s="275"/>
      <c r="P407" s="275"/>
      <c r="Q407" s="275"/>
      <c r="R407" s="275"/>
    </row>
    <row r="408" spans="9:18">
      <c r="I408" s="275"/>
      <c r="J408" s="275"/>
      <c r="K408" s="275"/>
      <c r="L408" s="275"/>
      <c r="M408" s="275"/>
      <c r="N408" s="275"/>
      <c r="O408" s="275"/>
      <c r="P408" s="275"/>
      <c r="Q408" s="275"/>
      <c r="R408" s="275"/>
    </row>
    <row r="409" spans="9:18">
      <c r="I409" s="275"/>
      <c r="J409" s="275"/>
      <c r="K409" s="275"/>
      <c r="L409" s="275"/>
      <c r="M409" s="275"/>
      <c r="N409" s="275"/>
      <c r="O409" s="275"/>
      <c r="P409" s="275"/>
      <c r="Q409" s="275"/>
      <c r="R409" s="275"/>
    </row>
    <row r="410" spans="9:18">
      <c r="I410" s="275"/>
      <c r="J410" s="275"/>
      <c r="K410" s="275"/>
      <c r="L410" s="275"/>
      <c r="M410" s="275"/>
      <c r="N410" s="275"/>
      <c r="O410" s="275"/>
      <c r="P410" s="275"/>
      <c r="Q410" s="275"/>
      <c r="R410" s="275"/>
    </row>
    <row r="411" spans="9:18">
      <c r="I411" s="275"/>
      <c r="J411" s="275"/>
      <c r="K411" s="275"/>
      <c r="L411" s="275"/>
      <c r="M411" s="275"/>
      <c r="N411" s="275"/>
      <c r="O411" s="275"/>
      <c r="P411" s="275"/>
      <c r="Q411" s="275"/>
      <c r="R411" s="275"/>
    </row>
    <row r="412" spans="9:18">
      <c r="I412" s="275"/>
      <c r="J412" s="275"/>
      <c r="K412" s="275"/>
      <c r="L412" s="275"/>
      <c r="M412" s="275"/>
      <c r="N412" s="275"/>
      <c r="O412" s="275"/>
      <c r="P412" s="275"/>
      <c r="Q412" s="275"/>
      <c r="R412" s="275"/>
    </row>
    <row r="413" spans="9:18">
      <c r="I413" s="275"/>
      <c r="J413" s="275"/>
      <c r="K413" s="275"/>
      <c r="L413" s="275"/>
      <c r="M413" s="275"/>
      <c r="N413" s="275"/>
      <c r="O413" s="275"/>
      <c r="P413" s="275"/>
      <c r="Q413" s="275"/>
      <c r="R413" s="275"/>
    </row>
    <row r="414" spans="9:18">
      <c r="I414" s="275"/>
      <c r="J414" s="275"/>
      <c r="K414" s="275"/>
      <c r="L414" s="275"/>
      <c r="M414" s="275"/>
      <c r="N414" s="275"/>
      <c r="O414" s="275"/>
      <c r="P414" s="275"/>
      <c r="Q414" s="275"/>
      <c r="R414" s="275"/>
    </row>
    <row r="415" spans="9:18">
      <c r="I415" s="275"/>
      <c r="J415" s="275"/>
      <c r="K415" s="275"/>
      <c r="L415" s="275"/>
      <c r="M415" s="275"/>
      <c r="N415" s="275"/>
      <c r="O415" s="275"/>
      <c r="P415" s="275"/>
      <c r="Q415" s="275"/>
      <c r="R415" s="275"/>
    </row>
    <row r="416" spans="9:18">
      <c r="I416" s="275"/>
      <c r="J416" s="275"/>
      <c r="K416" s="275"/>
      <c r="L416" s="275"/>
      <c r="M416" s="275"/>
      <c r="N416" s="275"/>
      <c r="O416" s="275"/>
      <c r="P416" s="275"/>
      <c r="Q416" s="275"/>
      <c r="R416" s="275"/>
    </row>
    <row r="417" spans="9:18">
      <c r="I417" s="275"/>
      <c r="J417" s="275"/>
      <c r="K417" s="275"/>
      <c r="L417" s="275"/>
      <c r="M417" s="275"/>
      <c r="N417" s="275"/>
      <c r="O417" s="275"/>
      <c r="P417" s="275"/>
      <c r="Q417" s="275"/>
      <c r="R417" s="275"/>
    </row>
    <row r="418" spans="9:18">
      <c r="I418" s="275"/>
      <c r="J418" s="275"/>
      <c r="K418" s="275"/>
      <c r="L418" s="275"/>
      <c r="M418" s="275"/>
      <c r="N418" s="275"/>
      <c r="O418" s="275"/>
      <c r="P418" s="275"/>
      <c r="Q418" s="275"/>
      <c r="R418" s="275"/>
    </row>
    <row r="419" spans="9:18">
      <c r="I419" s="275"/>
      <c r="J419" s="275"/>
      <c r="K419" s="275"/>
      <c r="L419" s="275"/>
      <c r="M419" s="275"/>
      <c r="N419" s="275"/>
      <c r="O419" s="275"/>
      <c r="P419" s="275"/>
      <c r="Q419" s="275"/>
      <c r="R419" s="275"/>
    </row>
    <row r="420" spans="9:18">
      <c r="I420" s="275"/>
      <c r="J420" s="275"/>
      <c r="K420" s="275"/>
      <c r="L420" s="275"/>
      <c r="M420" s="275"/>
      <c r="N420" s="275"/>
      <c r="O420" s="275"/>
      <c r="P420" s="275"/>
      <c r="Q420" s="275"/>
      <c r="R420" s="275"/>
    </row>
    <row r="421" spans="9:18">
      <c r="I421" s="275"/>
      <c r="J421" s="275"/>
      <c r="K421" s="275"/>
      <c r="L421" s="275"/>
      <c r="M421" s="275"/>
      <c r="N421" s="275"/>
      <c r="O421" s="275"/>
      <c r="P421" s="275"/>
      <c r="Q421" s="275"/>
      <c r="R421" s="275"/>
    </row>
    <row r="422" spans="9:18">
      <c r="I422" s="275"/>
      <c r="J422" s="275"/>
      <c r="K422" s="275"/>
      <c r="L422" s="275"/>
      <c r="M422" s="275"/>
      <c r="N422" s="275"/>
      <c r="O422" s="275"/>
      <c r="P422" s="275"/>
      <c r="Q422" s="275"/>
      <c r="R422" s="275"/>
    </row>
    <row r="423" spans="9:18">
      <c r="I423" s="275"/>
      <c r="J423" s="275"/>
      <c r="K423" s="275"/>
      <c r="L423" s="275"/>
      <c r="M423" s="275"/>
      <c r="N423" s="275"/>
      <c r="O423" s="275"/>
      <c r="P423" s="275"/>
      <c r="Q423" s="275"/>
      <c r="R423" s="275"/>
    </row>
    <row r="424" spans="9:18">
      <c r="I424" s="275"/>
      <c r="J424" s="275"/>
      <c r="K424" s="275"/>
      <c r="L424" s="275"/>
      <c r="M424" s="275"/>
      <c r="N424" s="275"/>
      <c r="O424" s="275"/>
      <c r="P424" s="275"/>
      <c r="Q424" s="275"/>
      <c r="R424" s="275"/>
    </row>
    <row r="425" spans="9:18">
      <c r="I425" s="275"/>
      <c r="J425" s="275"/>
      <c r="K425" s="275"/>
      <c r="L425" s="275"/>
      <c r="M425" s="275"/>
      <c r="N425" s="275"/>
      <c r="O425" s="275"/>
      <c r="P425" s="275"/>
      <c r="Q425" s="275"/>
      <c r="R425" s="275"/>
    </row>
    <row r="426" spans="9:18">
      <c r="I426" s="275"/>
      <c r="J426" s="275"/>
      <c r="K426" s="275"/>
      <c r="L426" s="275"/>
      <c r="M426" s="275"/>
      <c r="N426" s="275"/>
      <c r="O426" s="275"/>
      <c r="P426" s="275"/>
      <c r="Q426" s="275"/>
      <c r="R426" s="275"/>
    </row>
    <row r="427" spans="9:18">
      <c r="I427" s="275"/>
      <c r="J427" s="275"/>
      <c r="K427" s="275"/>
      <c r="L427" s="275"/>
      <c r="M427" s="275"/>
      <c r="N427" s="275"/>
      <c r="O427" s="275"/>
      <c r="P427" s="275"/>
      <c r="Q427" s="275"/>
      <c r="R427" s="275"/>
    </row>
    <row r="428" spans="9:18">
      <c r="I428" s="275"/>
      <c r="J428" s="275"/>
      <c r="K428" s="275"/>
      <c r="L428" s="275"/>
      <c r="M428" s="275"/>
      <c r="N428" s="275"/>
      <c r="O428" s="275"/>
      <c r="P428" s="275"/>
      <c r="Q428" s="275"/>
      <c r="R428" s="275"/>
    </row>
    <row r="429" spans="9:18">
      <c r="I429" s="275"/>
      <c r="J429" s="275"/>
      <c r="K429" s="275"/>
      <c r="L429" s="275"/>
      <c r="M429" s="275"/>
      <c r="N429" s="275"/>
      <c r="O429" s="275"/>
      <c r="P429" s="275"/>
      <c r="Q429" s="275"/>
      <c r="R429" s="275"/>
    </row>
    <row r="430" spans="9:18">
      <c r="I430" s="275"/>
      <c r="J430" s="275"/>
      <c r="K430" s="275"/>
      <c r="L430" s="275"/>
      <c r="M430" s="275"/>
      <c r="N430" s="275"/>
      <c r="O430" s="275"/>
      <c r="P430" s="275"/>
      <c r="Q430" s="275"/>
      <c r="R430" s="275"/>
    </row>
    <row r="431" spans="9:18">
      <c r="I431" s="275"/>
      <c r="J431" s="275"/>
      <c r="K431" s="275"/>
      <c r="L431" s="275"/>
      <c r="M431" s="275"/>
      <c r="N431" s="275"/>
      <c r="O431" s="275"/>
      <c r="P431" s="275"/>
      <c r="Q431" s="275"/>
      <c r="R431" s="275"/>
    </row>
    <row r="432" spans="9:18">
      <c r="I432" s="275"/>
      <c r="J432" s="275"/>
      <c r="K432" s="275"/>
      <c r="L432" s="275"/>
      <c r="M432" s="275"/>
      <c r="N432" s="275"/>
      <c r="O432" s="275"/>
      <c r="P432" s="275"/>
      <c r="Q432" s="275"/>
      <c r="R432" s="275"/>
    </row>
    <row r="433" spans="9:18">
      <c r="I433" s="275"/>
      <c r="J433" s="275"/>
      <c r="K433" s="275"/>
      <c r="L433" s="275"/>
      <c r="M433" s="275"/>
      <c r="N433" s="275"/>
      <c r="O433" s="275"/>
      <c r="P433" s="275"/>
      <c r="Q433" s="275"/>
      <c r="R433" s="275"/>
    </row>
    <row r="434" spans="9:18">
      <c r="I434" s="275"/>
      <c r="J434" s="275"/>
      <c r="K434" s="275"/>
      <c r="L434" s="275"/>
      <c r="M434" s="275"/>
      <c r="N434" s="275"/>
      <c r="O434" s="275"/>
      <c r="P434" s="275"/>
      <c r="Q434" s="275"/>
      <c r="R434" s="275"/>
    </row>
    <row r="435" spans="9:18">
      <c r="I435" s="275"/>
      <c r="J435" s="275"/>
      <c r="K435" s="275"/>
      <c r="L435" s="275"/>
      <c r="M435" s="275"/>
      <c r="N435" s="275"/>
      <c r="O435" s="275"/>
      <c r="P435" s="275"/>
      <c r="Q435" s="275"/>
      <c r="R435" s="275"/>
    </row>
    <row r="436" spans="9:18">
      <c r="I436" s="275"/>
      <c r="J436" s="275"/>
      <c r="K436" s="275"/>
      <c r="L436" s="275"/>
      <c r="M436" s="275"/>
      <c r="N436" s="275"/>
      <c r="O436" s="275"/>
      <c r="P436" s="275"/>
      <c r="Q436" s="275"/>
      <c r="R436" s="275"/>
    </row>
    <row r="437" spans="9:18">
      <c r="I437" s="275"/>
      <c r="J437" s="275"/>
      <c r="K437" s="275"/>
      <c r="L437" s="275"/>
      <c r="M437" s="275"/>
      <c r="N437" s="275"/>
      <c r="O437" s="275"/>
      <c r="P437" s="275"/>
      <c r="Q437" s="275"/>
      <c r="R437" s="275"/>
    </row>
    <row r="438" spans="9:18">
      <c r="I438" s="275"/>
      <c r="J438" s="275"/>
      <c r="K438" s="275"/>
      <c r="L438" s="275"/>
      <c r="M438" s="275"/>
      <c r="N438" s="275"/>
      <c r="O438" s="275"/>
      <c r="P438" s="275"/>
      <c r="Q438" s="275"/>
      <c r="R438" s="275"/>
    </row>
    <row r="439" spans="9:18">
      <c r="I439" s="275"/>
      <c r="J439" s="275"/>
      <c r="K439" s="275"/>
      <c r="L439" s="275"/>
      <c r="M439" s="275"/>
      <c r="N439" s="275"/>
      <c r="O439" s="275"/>
      <c r="P439" s="275"/>
      <c r="Q439" s="275"/>
      <c r="R439" s="275"/>
    </row>
    <row r="440" spans="9:18">
      <c r="I440" s="275"/>
      <c r="J440" s="275"/>
      <c r="K440" s="275"/>
      <c r="L440" s="275"/>
      <c r="M440" s="275"/>
      <c r="N440" s="275"/>
      <c r="O440" s="275"/>
      <c r="P440" s="275"/>
      <c r="Q440" s="275"/>
      <c r="R440" s="275"/>
    </row>
    <row r="441" spans="9:18">
      <c r="I441" s="275"/>
      <c r="J441" s="275"/>
      <c r="K441" s="275"/>
      <c r="L441" s="275"/>
      <c r="M441" s="275"/>
      <c r="N441" s="275"/>
      <c r="O441" s="275"/>
      <c r="P441" s="275"/>
      <c r="Q441" s="275"/>
      <c r="R441" s="275"/>
    </row>
    <row r="442" spans="9:18">
      <c r="I442" s="275"/>
      <c r="J442" s="275"/>
      <c r="K442" s="275"/>
      <c r="L442" s="275"/>
      <c r="M442" s="275"/>
      <c r="N442" s="275"/>
      <c r="O442" s="275"/>
      <c r="P442" s="275"/>
      <c r="Q442" s="275"/>
      <c r="R442" s="275"/>
    </row>
    <row r="443" spans="9:18">
      <c r="I443" s="275"/>
      <c r="J443" s="275"/>
      <c r="K443" s="275"/>
      <c r="L443" s="275"/>
      <c r="M443" s="275"/>
      <c r="N443" s="275"/>
      <c r="O443" s="275"/>
      <c r="P443" s="275"/>
      <c r="Q443" s="275"/>
      <c r="R443" s="275"/>
    </row>
    <row r="444" spans="9:18">
      <c r="I444" s="275"/>
      <c r="J444" s="275"/>
      <c r="K444" s="275"/>
      <c r="L444" s="275"/>
      <c r="M444" s="275"/>
      <c r="N444" s="275"/>
      <c r="O444" s="275"/>
      <c r="P444" s="275"/>
      <c r="Q444" s="275"/>
      <c r="R444" s="275"/>
    </row>
    <row r="445" spans="9:18">
      <c r="I445" s="275"/>
      <c r="J445" s="275"/>
      <c r="K445" s="275"/>
      <c r="L445" s="275"/>
      <c r="M445" s="275"/>
      <c r="N445" s="275"/>
      <c r="O445" s="275"/>
      <c r="P445" s="275"/>
      <c r="Q445" s="275"/>
      <c r="R445" s="275"/>
    </row>
    <row r="446" spans="9:18">
      <c r="I446" s="275"/>
      <c r="J446" s="275"/>
      <c r="K446" s="275"/>
      <c r="L446" s="275"/>
      <c r="M446" s="275"/>
      <c r="N446" s="275"/>
      <c r="O446" s="275"/>
      <c r="P446" s="275"/>
      <c r="Q446" s="275"/>
      <c r="R446" s="275"/>
    </row>
    <row r="447" spans="9:18">
      <c r="I447" s="275"/>
      <c r="J447" s="275"/>
      <c r="K447" s="275"/>
      <c r="L447" s="275"/>
      <c r="M447" s="275"/>
      <c r="N447" s="275"/>
      <c r="O447" s="275"/>
      <c r="P447" s="275"/>
      <c r="Q447" s="275"/>
      <c r="R447" s="275"/>
    </row>
    <row r="448" spans="9:18">
      <c r="I448" s="275"/>
      <c r="J448" s="275"/>
      <c r="K448" s="275"/>
      <c r="L448" s="275"/>
      <c r="M448" s="275"/>
      <c r="N448" s="275"/>
      <c r="O448" s="275"/>
      <c r="P448" s="275"/>
      <c r="Q448" s="275"/>
      <c r="R448" s="275"/>
    </row>
    <row r="449" spans="9:18">
      <c r="I449" s="275"/>
      <c r="J449" s="275"/>
      <c r="K449" s="275"/>
      <c r="L449" s="275"/>
      <c r="M449" s="275"/>
      <c r="N449" s="275"/>
      <c r="O449" s="275"/>
      <c r="P449" s="275"/>
      <c r="Q449" s="275"/>
      <c r="R449" s="275"/>
    </row>
    <row r="450" spans="9:18">
      <c r="I450" s="275"/>
      <c r="J450" s="275"/>
      <c r="K450" s="275"/>
      <c r="L450" s="275"/>
      <c r="M450" s="275"/>
      <c r="N450" s="275"/>
      <c r="O450" s="275"/>
      <c r="P450" s="275"/>
      <c r="Q450" s="275"/>
      <c r="R450" s="275"/>
    </row>
    <row r="451" spans="9:18">
      <c r="I451" s="275"/>
      <c r="J451" s="275"/>
      <c r="K451" s="275"/>
      <c r="L451" s="275"/>
      <c r="M451" s="275"/>
      <c r="N451" s="275"/>
      <c r="O451" s="275"/>
      <c r="P451" s="275"/>
      <c r="Q451" s="275"/>
      <c r="R451" s="275"/>
    </row>
    <row r="452" spans="9:18">
      <c r="I452" s="275"/>
      <c r="J452" s="275"/>
      <c r="K452" s="275"/>
      <c r="L452" s="275"/>
      <c r="M452" s="275"/>
      <c r="N452" s="275"/>
      <c r="O452" s="275"/>
      <c r="P452" s="275"/>
      <c r="Q452" s="275"/>
      <c r="R452" s="275"/>
    </row>
    <row r="453" spans="9:18">
      <c r="I453" s="275"/>
      <c r="J453" s="275"/>
      <c r="K453" s="275"/>
      <c r="L453" s="275"/>
      <c r="M453" s="275"/>
      <c r="N453" s="275"/>
      <c r="O453" s="275"/>
      <c r="P453" s="275"/>
      <c r="Q453" s="275"/>
      <c r="R453" s="275"/>
    </row>
    <row r="454" spans="9:18">
      <c r="I454" s="275"/>
      <c r="J454" s="275"/>
      <c r="K454" s="275"/>
      <c r="L454" s="275"/>
      <c r="M454" s="275"/>
      <c r="N454" s="275"/>
      <c r="O454" s="275"/>
      <c r="P454" s="275"/>
      <c r="Q454" s="275"/>
      <c r="R454" s="275"/>
    </row>
    <row r="455" spans="9:18">
      <c r="I455" s="275"/>
      <c r="J455" s="275"/>
      <c r="K455" s="275"/>
      <c r="L455" s="275"/>
      <c r="M455" s="275"/>
      <c r="N455" s="275"/>
      <c r="O455" s="275"/>
      <c r="P455" s="275"/>
      <c r="Q455" s="275"/>
      <c r="R455" s="275"/>
    </row>
    <row r="456" spans="9:18">
      <c r="I456" s="275"/>
      <c r="J456" s="275"/>
      <c r="K456" s="275"/>
      <c r="L456" s="275"/>
      <c r="M456" s="275"/>
      <c r="N456" s="275"/>
      <c r="O456" s="275"/>
      <c r="P456" s="275"/>
      <c r="Q456" s="275"/>
      <c r="R456" s="275"/>
    </row>
    <row r="457" spans="9:18">
      <c r="I457" s="275"/>
      <c r="J457" s="275"/>
      <c r="K457" s="275"/>
      <c r="L457" s="275"/>
      <c r="M457" s="275"/>
      <c r="N457" s="275"/>
      <c r="O457" s="275"/>
      <c r="P457" s="275"/>
      <c r="Q457" s="275"/>
      <c r="R457" s="275"/>
    </row>
    <row r="458" spans="9:18">
      <c r="I458" s="275"/>
      <c r="J458" s="275"/>
      <c r="K458" s="275"/>
      <c r="L458" s="275"/>
      <c r="M458" s="275"/>
      <c r="N458" s="275"/>
      <c r="O458" s="275"/>
      <c r="P458" s="275"/>
      <c r="Q458" s="275"/>
      <c r="R458" s="275"/>
    </row>
    <row r="459" spans="9:18">
      <c r="I459" s="275"/>
      <c r="J459" s="275"/>
      <c r="K459" s="275"/>
      <c r="L459" s="275"/>
      <c r="M459" s="275"/>
      <c r="N459" s="275"/>
      <c r="O459" s="275"/>
      <c r="P459" s="275"/>
      <c r="Q459" s="275"/>
      <c r="R459" s="275"/>
    </row>
    <row r="460" spans="9:18">
      <c r="I460" s="275"/>
      <c r="J460" s="275"/>
      <c r="K460" s="275"/>
      <c r="L460" s="275"/>
      <c r="M460" s="275"/>
      <c r="N460" s="275"/>
      <c r="O460" s="275"/>
      <c r="P460" s="275"/>
      <c r="Q460" s="275"/>
      <c r="R460" s="275"/>
    </row>
    <row r="461" spans="9:18">
      <c r="I461" s="275"/>
      <c r="J461" s="275"/>
      <c r="K461" s="275"/>
      <c r="L461" s="275"/>
      <c r="M461" s="275"/>
      <c r="N461" s="275"/>
      <c r="O461" s="275"/>
      <c r="P461" s="275"/>
      <c r="Q461" s="275"/>
      <c r="R461" s="275"/>
    </row>
    <row r="462" spans="9:18">
      <c r="I462" s="275"/>
      <c r="J462" s="275"/>
      <c r="K462" s="275"/>
      <c r="L462" s="275"/>
      <c r="M462" s="275"/>
      <c r="N462" s="275"/>
      <c r="O462" s="275"/>
      <c r="P462" s="275"/>
      <c r="Q462" s="275"/>
      <c r="R462" s="275"/>
    </row>
    <row r="463" spans="9:18">
      <c r="I463" s="275"/>
      <c r="J463" s="275"/>
      <c r="K463" s="275"/>
      <c r="L463" s="275"/>
      <c r="M463" s="275"/>
      <c r="N463" s="275"/>
      <c r="O463" s="275"/>
      <c r="P463" s="275"/>
      <c r="Q463" s="275"/>
      <c r="R463" s="275"/>
    </row>
    <row r="464" spans="9:18">
      <c r="I464" s="275"/>
      <c r="J464" s="275"/>
      <c r="K464" s="275"/>
      <c r="L464" s="275"/>
      <c r="M464" s="275"/>
      <c r="N464" s="275"/>
      <c r="O464" s="275"/>
      <c r="P464" s="275"/>
      <c r="Q464" s="275"/>
      <c r="R464" s="275"/>
    </row>
    <row r="465" spans="9:18">
      <c r="I465" s="275"/>
      <c r="J465" s="275"/>
      <c r="K465" s="275"/>
      <c r="L465" s="275"/>
      <c r="M465" s="275"/>
      <c r="N465" s="275"/>
      <c r="O465" s="275"/>
      <c r="P465" s="275"/>
      <c r="Q465" s="275"/>
      <c r="R465" s="275"/>
    </row>
    <row r="466" spans="9:18">
      <c r="I466" s="275"/>
      <c r="J466" s="275"/>
      <c r="K466" s="275"/>
      <c r="L466" s="275"/>
      <c r="M466" s="275"/>
      <c r="N466" s="275"/>
      <c r="O466" s="275"/>
      <c r="P466" s="275"/>
      <c r="Q466" s="275"/>
      <c r="R466" s="275"/>
    </row>
    <row r="467" spans="9:18">
      <c r="I467" s="275"/>
      <c r="J467" s="275"/>
      <c r="K467" s="275"/>
      <c r="L467" s="275"/>
      <c r="M467" s="275"/>
      <c r="N467" s="275"/>
      <c r="O467" s="275"/>
      <c r="P467" s="275"/>
      <c r="Q467" s="275"/>
      <c r="R467" s="275"/>
    </row>
    <row r="468" spans="9:18">
      <c r="I468" s="275"/>
      <c r="J468" s="275"/>
      <c r="K468" s="275"/>
      <c r="L468" s="275"/>
      <c r="M468" s="275"/>
      <c r="N468" s="275"/>
      <c r="O468" s="275"/>
      <c r="P468" s="275"/>
      <c r="Q468" s="275"/>
      <c r="R468" s="275"/>
    </row>
    <row r="469" spans="9:18">
      <c r="I469" s="275"/>
      <c r="J469" s="275"/>
      <c r="K469" s="275"/>
      <c r="L469" s="275"/>
      <c r="M469" s="275"/>
      <c r="N469" s="275"/>
      <c r="O469" s="275"/>
      <c r="P469" s="275"/>
      <c r="Q469" s="275"/>
      <c r="R469" s="275"/>
    </row>
    <row r="470" spans="9:18">
      <c r="I470" s="275"/>
      <c r="J470" s="275"/>
      <c r="K470" s="275"/>
      <c r="L470" s="275"/>
      <c r="M470" s="275"/>
      <c r="N470" s="275"/>
      <c r="O470" s="275"/>
      <c r="P470" s="275"/>
      <c r="Q470" s="275"/>
      <c r="R470" s="275"/>
    </row>
    <row r="471" spans="9:18">
      <c r="I471" s="275"/>
      <c r="J471" s="275"/>
      <c r="K471" s="275"/>
      <c r="L471" s="275"/>
      <c r="M471" s="275"/>
      <c r="N471" s="275"/>
      <c r="O471" s="275"/>
      <c r="P471" s="275"/>
      <c r="Q471" s="275"/>
      <c r="R471" s="275"/>
    </row>
    <row r="472" spans="9:18">
      <c r="I472" s="275"/>
      <c r="J472" s="275"/>
      <c r="K472" s="275"/>
      <c r="L472" s="275"/>
      <c r="M472" s="275"/>
      <c r="N472" s="275"/>
      <c r="O472" s="275"/>
      <c r="P472" s="275"/>
      <c r="Q472" s="275"/>
      <c r="R472" s="275"/>
    </row>
    <row r="473" spans="9:18">
      <c r="I473" s="275"/>
      <c r="J473" s="275"/>
      <c r="K473" s="275"/>
      <c r="L473" s="275"/>
      <c r="M473" s="275"/>
      <c r="N473" s="275"/>
      <c r="O473" s="275"/>
      <c r="P473" s="275"/>
      <c r="Q473" s="275"/>
      <c r="R473" s="275"/>
    </row>
    <row r="474" spans="9:18">
      <c r="I474" s="275"/>
      <c r="J474" s="275"/>
      <c r="K474" s="275"/>
      <c r="L474" s="275"/>
      <c r="M474" s="275"/>
      <c r="N474" s="275"/>
      <c r="O474" s="275"/>
      <c r="P474" s="275"/>
      <c r="Q474" s="275"/>
      <c r="R474" s="275"/>
    </row>
    <row r="475" spans="9:18">
      <c r="I475" s="275"/>
      <c r="J475" s="275"/>
      <c r="K475" s="275"/>
      <c r="L475" s="275"/>
      <c r="M475" s="275"/>
      <c r="N475" s="275"/>
      <c r="O475" s="275"/>
      <c r="P475" s="275"/>
      <c r="Q475" s="275"/>
      <c r="R475" s="275"/>
    </row>
    <row r="476" spans="9:18">
      <c r="I476" s="275"/>
      <c r="J476" s="275"/>
      <c r="K476" s="275"/>
      <c r="L476" s="275"/>
      <c r="M476" s="275"/>
      <c r="N476" s="275"/>
      <c r="O476" s="275"/>
      <c r="P476" s="275"/>
      <c r="Q476" s="275"/>
      <c r="R476" s="275"/>
    </row>
    <row r="477" spans="9:18">
      <c r="I477" s="275"/>
      <c r="J477" s="275"/>
      <c r="K477" s="275"/>
      <c r="L477" s="275"/>
      <c r="M477" s="275"/>
      <c r="N477" s="275"/>
      <c r="O477" s="275"/>
      <c r="P477" s="275"/>
      <c r="Q477" s="275"/>
      <c r="R477" s="275"/>
    </row>
    <row r="478" spans="9:18">
      <c r="I478" s="275"/>
      <c r="J478" s="275"/>
      <c r="K478" s="275"/>
      <c r="L478" s="275"/>
      <c r="M478" s="275"/>
      <c r="N478" s="275"/>
      <c r="O478" s="275"/>
      <c r="P478" s="275"/>
      <c r="Q478" s="275"/>
      <c r="R478" s="275"/>
    </row>
    <row r="479" spans="9:18">
      <c r="I479" s="275"/>
      <c r="J479" s="275"/>
      <c r="K479" s="275"/>
      <c r="L479" s="275"/>
      <c r="M479" s="275"/>
      <c r="N479" s="275"/>
      <c r="O479" s="275"/>
      <c r="P479" s="275"/>
      <c r="Q479" s="275"/>
      <c r="R479" s="275"/>
    </row>
    <row r="480" spans="9:18">
      <c r="I480" s="275"/>
      <c r="J480" s="275"/>
      <c r="K480" s="275"/>
      <c r="L480" s="275"/>
      <c r="M480" s="275"/>
      <c r="N480" s="275"/>
      <c r="O480" s="275"/>
      <c r="P480" s="275"/>
      <c r="Q480" s="275"/>
      <c r="R480" s="275"/>
    </row>
    <row r="481" spans="9:18">
      <c r="I481" s="275"/>
      <c r="J481" s="275"/>
      <c r="K481" s="275"/>
      <c r="L481" s="275"/>
      <c r="M481" s="275"/>
      <c r="N481" s="275"/>
      <c r="O481" s="275"/>
      <c r="P481" s="275"/>
      <c r="Q481" s="275"/>
      <c r="R481" s="275"/>
    </row>
    <row r="482" spans="9:18">
      <c r="I482" s="275"/>
      <c r="J482" s="275"/>
      <c r="K482" s="275"/>
      <c r="L482" s="275"/>
      <c r="M482" s="275"/>
      <c r="N482" s="275"/>
      <c r="O482" s="275"/>
      <c r="P482" s="275"/>
      <c r="Q482" s="275"/>
      <c r="R482" s="275"/>
    </row>
    <row r="483" spans="9:18">
      <c r="I483" s="275"/>
      <c r="J483" s="275"/>
      <c r="K483" s="275"/>
      <c r="L483" s="275"/>
      <c r="M483" s="275"/>
      <c r="N483" s="275"/>
      <c r="O483" s="275"/>
      <c r="P483" s="275"/>
      <c r="Q483" s="275"/>
      <c r="R483" s="275"/>
    </row>
    <row r="484" spans="9:18">
      <c r="I484" s="275"/>
      <c r="J484" s="275"/>
      <c r="K484" s="275"/>
      <c r="L484" s="275"/>
      <c r="M484" s="275"/>
      <c r="N484" s="275"/>
      <c r="O484" s="275"/>
      <c r="P484" s="275"/>
      <c r="Q484" s="275"/>
      <c r="R484" s="275"/>
    </row>
    <row r="485" spans="9:18">
      <c r="I485" s="275"/>
      <c r="J485" s="275"/>
      <c r="K485" s="275"/>
      <c r="L485" s="275"/>
      <c r="M485" s="275"/>
      <c r="N485" s="275"/>
      <c r="O485" s="275"/>
      <c r="P485" s="275"/>
      <c r="Q485" s="275"/>
      <c r="R485" s="275"/>
    </row>
    <row r="486" spans="9:18">
      <c r="I486" s="275"/>
      <c r="J486" s="275"/>
      <c r="K486" s="275"/>
      <c r="L486" s="275"/>
      <c r="M486" s="275"/>
      <c r="N486" s="275"/>
      <c r="O486" s="275"/>
      <c r="P486" s="275"/>
      <c r="Q486" s="275"/>
      <c r="R486" s="275"/>
    </row>
    <row r="487" spans="9:18">
      <c r="I487" s="275"/>
      <c r="J487" s="275"/>
      <c r="K487" s="275"/>
      <c r="L487" s="275"/>
      <c r="M487" s="275"/>
      <c r="N487" s="275"/>
      <c r="O487" s="275"/>
      <c r="P487" s="275"/>
      <c r="Q487" s="275"/>
      <c r="R487" s="275"/>
    </row>
    <row r="488" spans="9:18">
      <c r="I488" s="275"/>
      <c r="J488" s="275"/>
      <c r="K488" s="275"/>
      <c r="L488" s="275"/>
      <c r="M488" s="275"/>
      <c r="N488" s="275"/>
      <c r="O488" s="275"/>
      <c r="P488" s="275"/>
      <c r="Q488" s="275"/>
      <c r="R488" s="275"/>
    </row>
    <row r="489" spans="9:18">
      <c r="I489" s="275"/>
      <c r="J489" s="275"/>
      <c r="K489" s="275"/>
      <c r="L489" s="275"/>
      <c r="M489" s="275"/>
      <c r="N489" s="275"/>
      <c r="O489" s="275"/>
      <c r="P489" s="275"/>
      <c r="Q489" s="275"/>
      <c r="R489" s="275"/>
    </row>
    <row r="490" spans="9:18">
      <c r="I490" s="275"/>
      <c r="J490" s="275"/>
      <c r="K490" s="275"/>
      <c r="L490" s="275"/>
      <c r="M490" s="275"/>
      <c r="N490" s="275"/>
      <c r="O490" s="275"/>
      <c r="P490" s="275"/>
      <c r="Q490" s="275"/>
      <c r="R490" s="275"/>
    </row>
    <row r="491" spans="9:18">
      <c r="I491" s="275"/>
      <c r="J491" s="275"/>
      <c r="K491" s="275"/>
      <c r="L491" s="275"/>
      <c r="M491" s="275"/>
      <c r="N491" s="275"/>
      <c r="O491" s="275"/>
      <c r="P491" s="275"/>
      <c r="Q491" s="275"/>
      <c r="R491" s="275"/>
    </row>
    <row r="492" spans="9:18">
      <c r="I492" s="275"/>
      <c r="J492" s="275"/>
      <c r="K492" s="275"/>
      <c r="L492" s="275"/>
      <c r="M492" s="275"/>
      <c r="N492" s="275"/>
      <c r="O492" s="275"/>
      <c r="P492" s="275"/>
      <c r="Q492" s="275"/>
      <c r="R492" s="275"/>
    </row>
    <row r="493" spans="9:18">
      <c r="I493" s="275"/>
      <c r="J493" s="275"/>
      <c r="K493" s="275"/>
      <c r="L493" s="275"/>
      <c r="M493" s="275"/>
      <c r="N493" s="275"/>
      <c r="O493" s="275"/>
      <c r="P493" s="275"/>
      <c r="Q493" s="275"/>
      <c r="R493" s="275"/>
    </row>
    <row r="494" spans="9:18">
      <c r="I494" s="275"/>
      <c r="J494" s="275"/>
      <c r="K494" s="275"/>
      <c r="L494" s="275"/>
      <c r="M494" s="275"/>
      <c r="N494" s="275"/>
      <c r="O494" s="275"/>
      <c r="P494" s="275"/>
      <c r="Q494" s="275"/>
      <c r="R494" s="275"/>
    </row>
    <row r="495" spans="9:18">
      <c r="I495" s="275"/>
      <c r="J495" s="275"/>
      <c r="K495" s="275"/>
      <c r="L495" s="275"/>
      <c r="M495" s="275"/>
      <c r="N495" s="275"/>
      <c r="O495" s="275"/>
      <c r="P495" s="275"/>
      <c r="Q495" s="275"/>
      <c r="R495" s="275"/>
    </row>
    <row r="496" spans="9:18">
      <c r="I496" s="275"/>
      <c r="J496" s="275"/>
      <c r="K496" s="275"/>
      <c r="L496" s="275"/>
      <c r="M496" s="275"/>
      <c r="N496" s="275"/>
      <c r="O496" s="275"/>
      <c r="P496" s="275"/>
      <c r="Q496" s="275"/>
      <c r="R496" s="275"/>
    </row>
    <row r="497" spans="9:18">
      <c r="I497" s="275"/>
      <c r="J497" s="275"/>
      <c r="K497" s="275"/>
      <c r="L497" s="275"/>
      <c r="M497" s="275"/>
      <c r="N497" s="275"/>
      <c r="O497" s="275"/>
      <c r="P497" s="275"/>
      <c r="Q497" s="275"/>
      <c r="R497" s="275"/>
    </row>
    <row r="498" spans="9:18">
      <c r="I498" s="275"/>
      <c r="J498" s="275"/>
      <c r="K498" s="275"/>
      <c r="L498" s="275"/>
      <c r="M498" s="275"/>
      <c r="N498" s="275"/>
      <c r="O498" s="275"/>
      <c r="P498" s="275"/>
      <c r="Q498" s="275"/>
      <c r="R498" s="275"/>
    </row>
    <row r="499" spans="9:18">
      <c r="I499" s="275"/>
      <c r="J499" s="275"/>
      <c r="K499" s="275"/>
      <c r="L499" s="275"/>
      <c r="M499" s="275"/>
      <c r="N499" s="275"/>
      <c r="O499" s="275"/>
      <c r="P499" s="275"/>
      <c r="Q499" s="275"/>
      <c r="R499" s="275"/>
    </row>
    <row r="500" spans="9:18">
      <c r="I500" s="275"/>
      <c r="J500" s="275"/>
      <c r="K500" s="275"/>
      <c r="L500" s="275"/>
      <c r="M500" s="275"/>
      <c r="N500" s="275"/>
      <c r="O500" s="275"/>
      <c r="P500" s="275"/>
      <c r="Q500" s="275"/>
      <c r="R500" s="275"/>
    </row>
    <row r="501" spans="9:18">
      <c r="I501" s="275"/>
      <c r="J501" s="275"/>
      <c r="K501" s="275"/>
      <c r="L501" s="275"/>
      <c r="M501" s="275"/>
      <c r="N501" s="275"/>
      <c r="O501" s="275"/>
      <c r="P501" s="275"/>
      <c r="Q501" s="275"/>
      <c r="R501" s="275"/>
    </row>
    <row r="502" spans="9:18">
      <c r="I502" s="275"/>
      <c r="J502" s="275"/>
      <c r="K502" s="275"/>
      <c r="L502" s="275"/>
      <c r="M502" s="275"/>
      <c r="N502" s="275"/>
      <c r="O502" s="275"/>
      <c r="P502" s="275"/>
      <c r="Q502" s="275"/>
      <c r="R502" s="275"/>
    </row>
    <row r="503" spans="9:18">
      <c r="I503" s="275"/>
      <c r="J503" s="275"/>
      <c r="K503" s="275"/>
      <c r="L503" s="275"/>
      <c r="M503" s="275"/>
      <c r="N503" s="275"/>
      <c r="O503" s="275"/>
      <c r="P503" s="275"/>
      <c r="Q503" s="275"/>
      <c r="R503" s="275"/>
    </row>
    <row r="504" spans="9:18">
      <c r="I504" s="275"/>
      <c r="J504" s="275"/>
      <c r="K504" s="275"/>
      <c r="L504" s="275"/>
      <c r="M504" s="275"/>
      <c r="N504" s="275"/>
      <c r="O504" s="275"/>
      <c r="P504" s="275"/>
      <c r="Q504" s="275"/>
      <c r="R504" s="275"/>
    </row>
    <row r="505" spans="9:18">
      <c r="I505" s="275"/>
      <c r="J505" s="275"/>
      <c r="K505" s="275"/>
      <c r="L505" s="275"/>
      <c r="M505" s="275"/>
      <c r="N505" s="275"/>
      <c r="O505" s="275"/>
      <c r="P505" s="275"/>
      <c r="Q505" s="275"/>
      <c r="R505" s="275"/>
    </row>
    <row r="506" spans="9:18">
      <c r="I506" s="275"/>
      <c r="J506" s="275"/>
      <c r="K506" s="275"/>
      <c r="L506" s="275"/>
      <c r="M506" s="275"/>
      <c r="N506" s="275"/>
      <c r="O506" s="275"/>
      <c r="P506" s="275"/>
      <c r="Q506" s="275"/>
      <c r="R506" s="275"/>
    </row>
    <row r="507" spans="9:18">
      <c r="I507" s="275"/>
      <c r="J507" s="275"/>
      <c r="K507" s="275"/>
      <c r="L507" s="275"/>
      <c r="M507" s="275"/>
      <c r="N507" s="275"/>
      <c r="O507" s="275"/>
      <c r="P507" s="275"/>
      <c r="Q507" s="275"/>
      <c r="R507" s="275"/>
    </row>
    <row r="508" spans="9:18">
      <c r="I508" s="275"/>
      <c r="J508" s="275"/>
      <c r="K508" s="275"/>
      <c r="L508" s="275"/>
      <c r="M508" s="275"/>
      <c r="N508" s="275"/>
      <c r="O508" s="275"/>
      <c r="P508" s="275"/>
      <c r="Q508" s="275"/>
      <c r="R508" s="275"/>
    </row>
    <row r="509" spans="9:18">
      <c r="I509" s="275"/>
      <c r="J509" s="275"/>
      <c r="K509" s="275"/>
      <c r="L509" s="275"/>
      <c r="M509" s="275"/>
      <c r="N509" s="275"/>
      <c r="O509" s="275"/>
      <c r="P509" s="275"/>
      <c r="Q509" s="275"/>
      <c r="R509" s="275"/>
    </row>
    <row r="510" spans="9:18">
      <c r="I510" s="275"/>
      <c r="J510" s="275"/>
      <c r="K510" s="275"/>
      <c r="L510" s="275"/>
      <c r="M510" s="275"/>
      <c r="N510" s="275"/>
      <c r="O510" s="275"/>
      <c r="P510" s="275"/>
      <c r="Q510" s="275"/>
      <c r="R510" s="275"/>
    </row>
    <row r="511" spans="9:18">
      <c r="I511" s="275"/>
      <c r="J511" s="275"/>
      <c r="K511" s="275"/>
      <c r="L511" s="275"/>
      <c r="M511" s="275"/>
      <c r="N511" s="275"/>
      <c r="O511" s="275"/>
      <c r="P511" s="275"/>
      <c r="Q511" s="275"/>
      <c r="R511" s="275"/>
    </row>
    <row r="512" spans="9:18">
      <c r="I512" s="275"/>
      <c r="J512" s="275"/>
      <c r="K512" s="275"/>
      <c r="L512" s="275"/>
      <c r="M512" s="275"/>
      <c r="N512" s="275"/>
      <c r="O512" s="275"/>
      <c r="P512" s="275"/>
      <c r="Q512" s="275"/>
      <c r="R512" s="275"/>
    </row>
    <row r="513" spans="9:18">
      <c r="I513" s="275"/>
      <c r="J513" s="275"/>
      <c r="K513" s="275"/>
      <c r="L513" s="275"/>
      <c r="M513" s="275"/>
      <c r="N513" s="275"/>
      <c r="O513" s="275"/>
      <c r="P513" s="275"/>
      <c r="Q513" s="275"/>
      <c r="R513" s="275"/>
    </row>
    <row r="514" spans="9:18">
      <c r="I514" s="275"/>
      <c r="J514" s="275"/>
      <c r="K514" s="275"/>
      <c r="L514" s="275"/>
      <c r="M514" s="275"/>
      <c r="N514" s="275"/>
      <c r="O514" s="275"/>
      <c r="P514" s="275"/>
      <c r="Q514" s="275"/>
      <c r="R514" s="275"/>
    </row>
    <row r="515" spans="9:18">
      <c r="I515" s="275"/>
      <c r="J515" s="275"/>
      <c r="K515" s="275"/>
      <c r="L515" s="275"/>
      <c r="M515" s="275"/>
      <c r="N515" s="275"/>
      <c r="O515" s="275"/>
      <c r="P515" s="275"/>
      <c r="Q515" s="275"/>
      <c r="R515" s="275"/>
    </row>
    <row r="516" spans="9:18">
      <c r="I516" s="275"/>
      <c r="J516" s="275"/>
      <c r="K516" s="275"/>
      <c r="L516" s="275"/>
      <c r="M516" s="275"/>
      <c r="N516" s="275"/>
      <c r="O516" s="275"/>
      <c r="P516" s="275"/>
      <c r="Q516" s="275"/>
      <c r="R516" s="275"/>
    </row>
    <row r="517" spans="9:18">
      <c r="I517" s="275"/>
      <c r="J517" s="275"/>
      <c r="K517" s="275"/>
      <c r="L517" s="275"/>
      <c r="M517" s="275"/>
      <c r="N517" s="275"/>
      <c r="O517" s="275"/>
      <c r="P517" s="275"/>
      <c r="Q517" s="275"/>
      <c r="R517" s="275"/>
    </row>
    <row r="518" spans="9:18">
      <c r="I518" s="275"/>
      <c r="J518" s="275"/>
      <c r="K518" s="275"/>
      <c r="L518" s="275"/>
      <c r="M518" s="275"/>
      <c r="N518" s="275"/>
      <c r="O518" s="275"/>
      <c r="P518" s="275"/>
      <c r="Q518" s="275"/>
      <c r="R518" s="275"/>
    </row>
    <row r="519" spans="9:18">
      <c r="I519" s="275"/>
      <c r="J519" s="275"/>
      <c r="K519" s="275"/>
      <c r="L519" s="275"/>
      <c r="M519" s="275"/>
      <c r="N519" s="275"/>
      <c r="O519" s="275"/>
      <c r="P519" s="275"/>
      <c r="Q519" s="275"/>
      <c r="R519" s="275"/>
    </row>
    <row r="520" spans="9:18">
      <c r="I520" s="275"/>
      <c r="J520" s="275"/>
      <c r="K520" s="275"/>
      <c r="L520" s="275"/>
      <c r="M520" s="275"/>
      <c r="N520" s="275"/>
      <c r="O520" s="275"/>
      <c r="P520" s="275"/>
      <c r="Q520" s="275"/>
      <c r="R520" s="275"/>
    </row>
    <row r="521" spans="9:18">
      <c r="I521" s="275"/>
      <c r="J521" s="275"/>
      <c r="K521" s="275"/>
      <c r="L521" s="275"/>
      <c r="M521" s="275"/>
      <c r="N521" s="275"/>
      <c r="O521" s="275"/>
      <c r="P521" s="275"/>
      <c r="Q521" s="275"/>
      <c r="R521" s="275"/>
    </row>
    <row r="522" spans="9:18">
      <c r="I522" s="275"/>
      <c r="J522" s="275"/>
      <c r="K522" s="275"/>
      <c r="L522" s="275"/>
      <c r="M522" s="275"/>
      <c r="N522" s="275"/>
      <c r="O522" s="275"/>
      <c r="P522" s="275"/>
      <c r="Q522" s="275"/>
      <c r="R522" s="275"/>
    </row>
    <row r="523" spans="9:18">
      <c r="I523" s="275"/>
      <c r="J523" s="275"/>
      <c r="K523" s="275"/>
      <c r="L523" s="275"/>
      <c r="M523" s="275"/>
      <c r="N523" s="275"/>
      <c r="O523" s="275"/>
      <c r="P523" s="275"/>
      <c r="Q523" s="275"/>
      <c r="R523" s="275"/>
    </row>
    <row r="524" spans="9:18">
      <c r="I524" s="275"/>
      <c r="J524" s="275"/>
      <c r="K524" s="275"/>
      <c r="L524" s="275"/>
      <c r="M524" s="275"/>
      <c r="N524" s="275"/>
      <c r="O524" s="275"/>
      <c r="P524" s="275"/>
      <c r="Q524" s="275"/>
      <c r="R524" s="275"/>
    </row>
    <row r="525" spans="9:18">
      <c r="I525" s="275"/>
      <c r="J525" s="275"/>
      <c r="K525" s="275"/>
      <c r="L525" s="275"/>
      <c r="M525" s="275"/>
      <c r="N525" s="275"/>
      <c r="O525" s="275"/>
      <c r="P525" s="275"/>
      <c r="Q525" s="275"/>
      <c r="R525" s="275"/>
    </row>
    <row r="526" spans="9:18">
      <c r="I526" s="275"/>
      <c r="J526" s="275"/>
      <c r="K526" s="275"/>
      <c r="L526" s="275"/>
      <c r="M526" s="275"/>
      <c r="N526" s="275"/>
      <c r="O526" s="275"/>
      <c r="P526" s="275"/>
      <c r="Q526" s="275"/>
      <c r="R526" s="275"/>
    </row>
    <row r="527" spans="9:18">
      <c r="I527" s="275"/>
      <c r="J527" s="275"/>
      <c r="K527" s="275"/>
      <c r="L527" s="275"/>
      <c r="M527" s="275"/>
      <c r="N527" s="275"/>
      <c r="O527" s="275"/>
      <c r="P527" s="275"/>
      <c r="Q527" s="275"/>
      <c r="R527" s="275"/>
    </row>
    <row r="528" spans="9:18">
      <c r="I528" s="275"/>
      <c r="J528" s="275"/>
      <c r="K528" s="275"/>
      <c r="L528" s="275"/>
      <c r="M528" s="275"/>
      <c r="N528" s="275"/>
      <c r="O528" s="275"/>
      <c r="P528" s="275"/>
      <c r="Q528" s="275"/>
      <c r="R528" s="275"/>
    </row>
    <row r="529" spans="9:18">
      <c r="I529" s="275"/>
      <c r="J529" s="275"/>
      <c r="K529" s="275"/>
      <c r="L529" s="275"/>
      <c r="M529" s="275"/>
      <c r="N529" s="275"/>
      <c r="O529" s="275"/>
      <c r="P529" s="275"/>
      <c r="Q529" s="275"/>
      <c r="R529" s="275"/>
    </row>
    <row r="530" spans="9:18">
      <c r="I530" s="275"/>
      <c r="J530" s="275"/>
      <c r="K530" s="275"/>
      <c r="L530" s="275"/>
      <c r="M530" s="275"/>
      <c r="N530" s="275"/>
      <c r="O530" s="275"/>
      <c r="P530" s="275"/>
      <c r="Q530" s="275"/>
      <c r="R530" s="275"/>
    </row>
    <row r="531" spans="9:18">
      <c r="I531" s="275"/>
      <c r="J531" s="275"/>
      <c r="K531" s="275"/>
      <c r="L531" s="275"/>
      <c r="M531" s="275"/>
      <c r="N531" s="275"/>
      <c r="O531" s="275"/>
      <c r="P531" s="275"/>
      <c r="Q531" s="275"/>
      <c r="R531" s="275"/>
    </row>
    <row r="532" spans="9:18">
      <c r="I532" s="275"/>
      <c r="J532" s="275"/>
      <c r="K532" s="275"/>
      <c r="L532" s="275"/>
      <c r="M532" s="275"/>
      <c r="N532" s="275"/>
      <c r="O532" s="275"/>
      <c r="P532" s="275"/>
      <c r="Q532" s="275"/>
      <c r="R532" s="275"/>
    </row>
    <row r="533" spans="9:18">
      <c r="I533" s="275"/>
      <c r="J533" s="275"/>
      <c r="K533" s="275"/>
      <c r="L533" s="275"/>
      <c r="M533" s="275"/>
      <c r="N533" s="275"/>
      <c r="O533" s="275"/>
      <c r="P533" s="275"/>
      <c r="Q533" s="275"/>
      <c r="R533" s="275"/>
    </row>
    <row r="534" spans="9:18">
      <c r="I534" s="275"/>
      <c r="J534" s="275"/>
      <c r="K534" s="275"/>
      <c r="L534" s="275"/>
      <c r="M534" s="275"/>
      <c r="N534" s="275"/>
      <c r="O534" s="275"/>
      <c r="P534" s="275"/>
      <c r="Q534" s="275"/>
      <c r="R534" s="275"/>
    </row>
    <row r="535" spans="9:18">
      <c r="I535" s="275"/>
      <c r="J535" s="275"/>
      <c r="K535" s="275"/>
      <c r="L535" s="275"/>
      <c r="M535" s="275"/>
      <c r="N535" s="275"/>
      <c r="O535" s="275"/>
      <c r="P535" s="275"/>
      <c r="Q535" s="275"/>
      <c r="R535" s="275"/>
    </row>
    <row r="536" spans="9:18">
      <c r="I536" s="275"/>
      <c r="J536" s="275"/>
      <c r="K536" s="275"/>
      <c r="L536" s="275"/>
      <c r="M536" s="275"/>
      <c r="N536" s="275"/>
      <c r="O536" s="275"/>
      <c r="P536" s="275"/>
      <c r="Q536" s="275"/>
      <c r="R536" s="275"/>
    </row>
    <row r="537" spans="9:18">
      <c r="I537" s="275"/>
      <c r="J537" s="275"/>
      <c r="K537" s="275"/>
      <c r="L537" s="275"/>
      <c r="M537" s="275"/>
      <c r="N537" s="275"/>
      <c r="O537" s="275"/>
      <c r="P537" s="275"/>
      <c r="Q537" s="275"/>
      <c r="R537" s="275"/>
    </row>
    <row r="538" spans="9:18">
      <c r="I538" s="275"/>
      <c r="J538" s="275"/>
      <c r="K538" s="275"/>
      <c r="L538" s="275"/>
      <c r="M538" s="275"/>
      <c r="N538" s="275"/>
      <c r="O538" s="275"/>
      <c r="P538" s="275"/>
      <c r="Q538" s="275"/>
      <c r="R538" s="275"/>
    </row>
    <row r="539" spans="9:18">
      <c r="I539" s="275"/>
      <c r="J539" s="275"/>
      <c r="K539" s="275"/>
      <c r="L539" s="275"/>
      <c r="M539" s="275"/>
      <c r="N539" s="275"/>
      <c r="O539" s="275"/>
      <c r="P539" s="275"/>
      <c r="Q539" s="275"/>
      <c r="R539" s="275"/>
    </row>
    <row r="540" spans="9:18">
      <c r="I540" s="275"/>
      <c r="J540" s="275"/>
      <c r="K540" s="275"/>
      <c r="L540" s="275"/>
      <c r="M540" s="275"/>
      <c r="N540" s="275"/>
      <c r="O540" s="275"/>
      <c r="P540" s="275"/>
      <c r="Q540" s="275"/>
      <c r="R540" s="275"/>
    </row>
    <row r="541" spans="9:18">
      <c r="I541" s="275"/>
      <c r="J541" s="275"/>
      <c r="K541" s="275"/>
      <c r="L541" s="275"/>
      <c r="M541" s="275"/>
      <c r="N541" s="275"/>
      <c r="O541" s="275"/>
      <c r="P541" s="275"/>
      <c r="Q541" s="275"/>
      <c r="R541" s="275"/>
    </row>
    <row r="542" spans="9:18">
      <c r="I542" s="275"/>
      <c r="J542" s="275"/>
      <c r="K542" s="275"/>
      <c r="L542" s="275"/>
      <c r="M542" s="275"/>
      <c r="N542" s="275"/>
      <c r="O542" s="275"/>
      <c r="P542" s="275"/>
      <c r="Q542" s="275"/>
      <c r="R542" s="275"/>
    </row>
    <row r="543" spans="9:18">
      <c r="I543" s="275"/>
      <c r="J543" s="275"/>
      <c r="K543" s="275"/>
      <c r="L543" s="275"/>
      <c r="M543" s="275"/>
      <c r="N543" s="275"/>
      <c r="O543" s="275"/>
      <c r="P543" s="275"/>
      <c r="Q543" s="275"/>
      <c r="R543" s="275"/>
    </row>
    <row r="544" spans="9:18">
      <c r="I544" s="275"/>
      <c r="J544" s="275"/>
      <c r="K544" s="275"/>
      <c r="L544" s="275"/>
      <c r="M544" s="275"/>
      <c r="N544" s="275"/>
      <c r="O544" s="275"/>
      <c r="P544" s="275"/>
      <c r="Q544" s="275"/>
      <c r="R544" s="275"/>
    </row>
    <row r="545" spans="9:18">
      <c r="I545" s="275"/>
      <c r="J545" s="275"/>
      <c r="K545" s="275"/>
      <c r="L545" s="275"/>
      <c r="M545" s="275"/>
      <c r="N545" s="275"/>
      <c r="O545" s="275"/>
      <c r="P545" s="275"/>
      <c r="Q545" s="275"/>
      <c r="R545" s="275"/>
    </row>
    <row r="546" spans="9:18">
      <c r="I546" s="275"/>
      <c r="J546" s="275"/>
      <c r="K546" s="275"/>
      <c r="L546" s="275"/>
      <c r="M546" s="275"/>
      <c r="N546" s="275"/>
      <c r="O546" s="275"/>
      <c r="P546" s="275"/>
      <c r="Q546" s="275"/>
      <c r="R546" s="275"/>
    </row>
    <row r="547" spans="9:18">
      <c r="I547" s="275"/>
      <c r="J547" s="275"/>
      <c r="K547" s="275"/>
      <c r="L547" s="275"/>
      <c r="M547" s="275"/>
      <c r="N547" s="275"/>
      <c r="O547" s="275"/>
      <c r="P547" s="275"/>
      <c r="Q547" s="275"/>
      <c r="R547" s="275"/>
    </row>
    <row r="548" spans="9:18">
      <c r="I548" s="275"/>
      <c r="J548" s="275"/>
      <c r="K548" s="275"/>
      <c r="L548" s="275"/>
      <c r="M548" s="275"/>
      <c r="N548" s="275"/>
      <c r="O548" s="275"/>
      <c r="P548" s="275"/>
      <c r="Q548" s="275"/>
      <c r="R548" s="275"/>
    </row>
    <row r="549" spans="9:18">
      <c r="I549" s="275"/>
      <c r="J549" s="275"/>
      <c r="K549" s="275"/>
      <c r="L549" s="275"/>
      <c r="M549" s="275"/>
      <c r="N549" s="275"/>
      <c r="O549" s="275"/>
      <c r="P549" s="275"/>
      <c r="Q549" s="275"/>
      <c r="R549" s="275"/>
    </row>
    <row r="550" spans="9:18">
      <c r="I550" s="275"/>
      <c r="J550" s="275"/>
      <c r="K550" s="275"/>
      <c r="L550" s="275"/>
      <c r="M550" s="275"/>
      <c r="N550" s="275"/>
      <c r="O550" s="275"/>
      <c r="P550" s="275"/>
      <c r="Q550" s="275"/>
      <c r="R550" s="275"/>
    </row>
    <row r="551" spans="9:18">
      <c r="I551" s="275"/>
      <c r="J551" s="275"/>
      <c r="K551" s="275"/>
      <c r="L551" s="275"/>
      <c r="M551" s="275"/>
      <c r="N551" s="275"/>
      <c r="O551" s="275"/>
      <c r="P551" s="275"/>
      <c r="Q551" s="275"/>
      <c r="R551" s="275"/>
    </row>
    <row r="552" spans="9:18">
      <c r="I552" s="275"/>
      <c r="J552" s="275"/>
      <c r="K552" s="275"/>
      <c r="L552" s="275"/>
      <c r="M552" s="275"/>
      <c r="N552" s="275"/>
      <c r="O552" s="275"/>
      <c r="P552" s="275"/>
      <c r="Q552" s="275"/>
      <c r="R552" s="275"/>
    </row>
    <row r="553" spans="9:18">
      <c r="I553" s="275"/>
      <c r="J553" s="275"/>
      <c r="K553" s="275"/>
      <c r="L553" s="275"/>
      <c r="M553" s="275"/>
      <c r="N553" s="275"/>
      <c r="O553" s="275"/>
      <c r="P553" s="275"/>
      <c r="Q553" s="275"/>
      <c r="R553" s="275"/>
    </row>
    <row r="554" spans="9:18">
      <c r="I554" s="275"/>
      <c r="J554" s="275"/>
      <c r="K554" s="275"/>
      <c r="L554" s="275"/>
      <c r="M554" s="275"/>
      <c r="N554" s="275"/>
      <c r="O554" s="275"/>
      <c r="P554" s="275"/>
      <c r="Q554" s="275"/>
      <c r="R554" s="275"/>
    </row>
    <row r="555" spans="9:18">
      <c r="I555" s="275"/>
      <c r="J555" s="275"/>
      <c r="K555" s="275"/>
      <c r="L555" s="275"/>
      <c r="M555" s="275"/>
      <c r="N555" s="275"/>
      <c r="O555" s="275"/>
      <c r="P555" s="275"/>
      <c r="Q555" s="275"/>
      <c r="R555" s="275"/>
    </row>
    <row r="556" spans="9:18">
      <c r="I556" s="275"/>
      <c r="J556" s="275"/>
      <c r="K556" s="275"/>
      <c r="L556" s="275"/>
      <c r="M556" s="275"/>
      <c r="N556" s="275"/>
      <c r="O556" s="275"/>
      <c r="P556" s="275"/>
      <c r="Q556" s="275"/>
      <c r="R556" s="275"/>
    </row>
    <row r="557" spans="9:18">
      <c r="I557" s="275"/>
      <c r="J557" s="275"/>
      <c r="K557" s="275"/>
      <c r="L557" s="275"/>
      <c r="M557" s="275"/>
      <c r="N557" s="275"/>
      <c r="O557" s="275"/>
      <c r="P557" s="275"/>
      <c r="Q557" s="275"/>
      <c r="R557" s="275"/>
    </row>
    <row r="558" spans="9:18">
      <c r="I558" s="275"/>
      <c r="J558" s="275"/>
      <c r="K558" s="275"/>
      <c r="L558" s="275"/>
      <c r="M558" s="275"/>
      <c r="N558" s="275"/>
      <c r="O558" s="275"/>
      <c r="P558" s="275"/>
      <c r="Q558" s="275"/>
      <c r="R558" s="275"/>
    </row>
    <row r="559" spans="9:18">
      <c r="I559" s="275"/>
      <c r="J559" s="275"/>
      <c r="K559" s="275"/>
      <c r="L559" s="275"/>
      <c r="M559" s="275"/>
      <c r="N559" s="275"/>
      <c r="O559" s="275"/>
      <c r="P559" s="275"/>
      <c r="Q559" s="275"/>
      <c r="R559" s="275"/>
    </row>
    <row r="560" spans="9:18">
      <c r="I560" s="275"/>
      <c r="J560" s="275"/>
      <c r="K560" s="275"/>
      <c r="L560" s="275"/>
      <c r="M560" s="275"/>
      <c r="N560" s="275"/>
      <c r="O560" s="275"/>
      <c r="P560" s="275"/>
      <c r="Q560" s="275"/>
      <c r="R560" s="275"/>
    </row>
    <row r="561" spans="9:18">
      <c r="I561" s="275"/>
      <c r="J561" s="275"/>
      <c r="K561" s="275"/>
      <c r="L561" s="275"/>
      <c r="M561" s="275"/>
      <c r="N561" s="275"/>
      <c r="O561" s="275"/>
      <c r="P561" s="275"/>
      <c r="Q561" s="275"/>
      <c r="R561" s="275"/>
    </row>
    <row r="562" spans="9:18">
      <c r="I562" s="275"/>
      <c r="J562" s="275"/>
      <c r="K562" s="275"/>
      <c r="L562" s="275"/>
      <c r="M562" s="275"/>
      <c r="N562" s="275"/>
      <c r="O562" s="275"/>
      <c r="P562" s="275"/>
      <c r="Q562" s="275"/>
      <c r="R562" s="275"/>
    </row>
    <row r="563" spans="9:18">
      <c r="I563" s="275"/>
      <c r="J563" s="275"/>
      <c r="K563" s="275"/>
      <c r="L563" s="275"/>
      <c r="M563" s="275"/>
      <c r="N563" s="275"/>
      <c r="O563" s="275"/>
      <c r="P563" s="275"/>
      <c r="Q563" s="275"/>
      <c r="R563" s="275"/>
    </row>
    <row r="564" spans="9:18">
      <c r="I564" s="275"/>
      <c r="J564" s="275"/>
      <c r="K564" s="275"/>
      <c r="L564" s="275"/>
      <c r="M564" s="275"/>
      <c r="N564" s="275"/>
      <c r="O564" s="275"/>
      <c r="P564" s="275"/>
      <c r="Q564" s="275"/>
      <c r="R564" s="275"/>
    </row>
    <row r="565" spans="9:18">
      <c r="I565" s="275"/>
      <c r="J565" s="275"/>
      <c r="K565" s="275"/>
      <c r="L565" s="275"/>
      <c r="M565" s="275"/>
      <c r="N565" s="275"/>
      <c r="O565" s="275"/>
      <c r="P565" s="275"/>
      <c r="Q565" s="275"/>
      <c r="R565" s="275"/>
    </row>
    <row r="566" spans="9:18">
      <c r="I566" s="275"/>
      <c r="J566" s="275"/>
      <c r="K566" s="275"/>
      <c r="L566" s="275"/>
      <c r="M566" s="275"/>
      <c r="N566" s="275"/>
      <c r="O566" s="275"/>
      <c r="P566" s="275"/>
      <c r="Q566" s="275"/>
      <c r="R566" s="275"/>
    </row>
    <row r="567" spans="9:18">
      <c r="I567" s="275"/>
      <c r="J567" s="275"/>
      <c r="K567" s="275"/>
      <c r="L567" s="275"/>
      <c r="M567" s="275"/>
      <c r="N567" s="275"/>
      <c r="O567" s="275"/>
      <c r="P567" s="275"/>
      <c r="Q567" s="275"/>
      <c r="R567" s="275"/>
    </row>
    <row r="568" spans="9:18">
      <c r="I568" s="275"/>
      <c r="J568" s="275"/>
      <c r="K568" s="275"/>
      <c r="L568" s="275"/>
      <c r="M568" s="275"/>
      <c r="N568" s="275"/>
      <c r="O568" s="275"/>
      <c r="P568" s="275"/>
      <c r="Q568" s="275"/>
      <c r="R568" s="275"/>
    </row>
    <row r="569" spans="9:18">
      <c r="I569" s="275"/>
      <c r="J569" s="275"/>
      <c r="K569" s="275"/>
      <c r="L569" s="275"/>
      <c r="M569" s="275"/>
      <c r="N569" s="275"/>
      <c r="O569" s="275"/>
      <c r="P569" s="275"/>
      <c r="Q569" s="275"/>
      <c r="R569" s="275"/>
    </row>
    <row r="570" spans="9:18">
      <c r="I570" s="275"/>
      <c r="J570" s="275"/>
      <c r="K570" s="275"/>
      <c r="L570" s="275"/>
      <c r="M570" s="275"/>
      <c r="N570" s="275"/>
      <c r="O570" s="275"/>
      <c r="P570" s="275"/>
      <c r="Q570" s="275"/>
      <c r="R570" s="275"/>
    </row>
    <row r="571" spans="9:18">
      <c r="I571" s="275"/>
      <c r="J571" s="275"/>
      <c r="K571" s="275"/>
      <c r="L571" s="275"/>
      <c r="M571" s="275"/>
      <c r="N571" s="275"/>
      <c r="O571" s="275"/>
      <c r="P571" s="275"/>
      <c r="Q571" s="275"/>
      <c r="R571" s="275"/>
    </row>
    <row r="572" spans="9:18">
      <c r="I572" s="275"/>
      <c r="J572" s="275"/>
      <c r="K572" s="275"/>
      <c r="L572" s="275"/>
      <c r="M572" s="275"/>
      <c r="N572" s="275"/>
      <c r="O572" s="275"/>
      <c r="P572" s="275"/>
      <c r="Q572" s="275"/>
      <c r="R572" s="275"/>
    </row>
    <row r="573" spans="9:18">
      <c r="I573" s="275"/>
      <c r="J573" s="275"/>
      <c r="K573" s="275"/>
      <c r="L573" s="275"/>
      <c r="M573" s="275"/>
      <c r="N573" s="275"/>
      <c r="O573" s="275"/>
      <c r="P573" s="275"/>
      <c r="Q573" s="275"/>
      <c r="R573" s="275"/>
    </row>
    <row r="574" spans="9:18">
      <c r="I574" s="275"/>
      <c r="J574" s="275"/>
      <c r="K574" s="275"/>
      <c r="L574" s="275"/>
      <c r="M574" s="275"/>
      <c r="N574" s="275"/>
      <c r="O574" s="275"/>
      <c r="P574" s="275"/>
      <c r="Q574" s="275"/>
      <c r="R574" s="275"/>
    </row>
    <row r="575" spans="9:18">
      <c r="I575" s="275"/>
      <c r="J575" s="275"/>
      <c r="K575" s="275"/>
      <c r="L575" s="275"/>
      <c r="M575" s="275"/>
      <c r="N575" s="275"/>
      <c r="O575" s="275"/>
      <c r="P575" s="275"/>
      <c r="Q575" s="275"/>
      <c r="R575" s="275"/>
    </row>
    <row r="576" spans="9:18">
      <c r="I576" s="275"/>
      <c r="J576" s="275"/>
      <c r="K576" s="275"/>
      <c r="L576" s="275"/>
      <c r="M576" s="275"/>
      <c r="N576" s="275"/>
      <c r="O576" s="275"/>
      <c r="P576" s="275"/>
      <c r="Q576" s="275"/>
      <c r="R576" s="275"/>
    </row>
    <row r="577" spans="9:18">
      <c r="I577" s="275"/>
      <c r="J577" s="275"/>
      <c r="K577" s="275"/>
      <c r="L577" s="275"/>
      <c r="M577" s="275"/>
      <c r="N577" s="275"/>
      <c r="O577" s="275"/>
      <c r="P577" s="275"/>
      <c r="Q577" s="275"/>
      <c r="R577" s="275"/>
    </row>
    <row r="578" spans="9:18">
      <c r="I578" s="275"/>
      <c r="J578" s="275"/>
      <c r="K578" s="275"/>
      <c r="L578" s="275"/>
      <c r="M578" s="275"/>
      <c r="N578" s="275"/>
      <c r="O578" s="275"/>
      <c r="P578" s="275"/>
      <c r="Q578" s="275"/>
      <c r="R578" s="275"/>
    </row>
    <row r="579" spans="9:18">
      <c r="I579" s="275"/>
      <c r="J579" s="275"/>
      <c r="K579" s="275"/>
      <c r="L579" s="275"/>
      <c r="M579" s="275"/>
      <c r="N579" s="275"/>
      <c r="O579" s="275"/>
      <c r="P579" s="275"/>
      <c r="Q579" s="275"/>
      <c r="R579" s="275"/>
    </row>
    <row r="580" spans="9:18">
      <c r="I580" s="275"/>
      <c r="J580" s="275"/>
      <c r="K580" s="275"/>
      <c r="L580" s="275"/>
      <c r="M580" s="275"/>
      <c r="N580" s="275"/>
      <c r="O580" s="275"/>
      <c r="P580" s="275"/>
      <c r="Q580" s="275"/>
      <c r="R580" s="275"/>
    </row>
    <row r="581" spans="9:18">
      <c r="I581" s="275"/>
      <c r="J581" s="275"/>
      <c r="K581" s="275"/>
      <c r="L581" s="275"/>
      <c r="M581" s="275"/>
      <c r="N581" s="275"/>
      <c r="O581" s="275"/>
      <c r="P581" s="275"/>
      <c r="Q581" s="275"/>
      <c r="R581" s="275"/>
    </row>
    <row r="582" spans="9:18">
      <c r="I582" s="275"/>
      <c r="J582" s="275"/>
      <c r="K582" s="275"/>
      <c r="L582" s="275"/>
      <c r="M582" s="275"/>
      <c r="N582" s="275"/>
      <c r="O582" s="275"/>
      <c r="P582" s="275"/>
      <c r="Q582" s="275"/>
      <c r="R582" s="275"/>
    </row>
    <row r="583" spans="9:18">
      <c r="I583" s="275"/>
      <c r="J583" s="275"/>
      <c r="K583" s="275"/>
      <c r="L583" s="275"/>
      <c r="M583" s="275"/>
      <c r="N583" s="275"/>
      <c r="O583" s="275"/>
      <c r="P583" s="275"/>
      <c r="Q583" s="275"/>
      <c r="R583" s="275"/>
    </row>
    <row r="584" spans="9:18">
      <c r="I584" s="275"/>
      <c r="J584" s="275"/>
      <c r="K584" s="275"/>
      <c r="L584" s="275"/>
      <c r="M584" s="275"/>
      <c r="N584" s="275"/>
      <c r="O584" s="275"/>
      <c r="P584" s="275"/>
      <c r="Q584" s="275"/>
      <c r="R584" s="275"/>
    </row>
    <row r="585" spans="9:18">
      <c r="I585" s="275"/>
      <c r="J585" s="275"/>
      <c r="K585" s="275"/>
      <c r="L585" s="275"/>
      <c r="M585" s="275"/>
      <c r="N585" s="275"/>
      <c r="O585" s="275"/>
      <c r="P585" s="275"/>
      <c r="Q585" s="275"/>
      <c r="R585" s="275"/>
    </row>
    <row r="586" spans="9:18">
      <c r="I586" s="275"/>
      <c r="J586" s="275"/>
      <c r="K586" s="275"/>
      <c r="L586" s="275"/>
      <c r="M586" s="275"/>
      <c r="N586" s="275"/>
      <c r="O586" s="275"/>
      <c r="P586" s="275"/>
      <c r="Q586" s="275"/>
      <c r="R586" s="275"/>
    </row>
    <row r="587" spans="9:18">
      <c r="I587" s="275"/>
      <c r="J587" s="275"/>
      <c r="K587" s="275"/>
      <c r="L587" s="275"/>
      <c r="M587" s="275"/>
      <c r="N587" s="275"/>
      <c r="O587" s="275"/>
      <c r="P587" s="275"/>
      <c r="Q587" s="275"/>
      <c r="R587" s="275"/>
    </row>
    <row r="588" spans="9:18">
      <c r="I588" s="275"/>
      <c r="J588" s="275"/>
      <c r="K588" s="275"/>
      <c r="L588" s="275"/>
      <c r="M588" s="275"/>
      <c r="N588" s="275"/>
      <c r="O588" s="275"/>
      <c r="P588" s="275"/>
      <c r="Q588" s="275"/>
      <c r="R588" s="275"/>
    </row>
    <row r="589" spans="9:18">
      <c r="I589" s="275"/>
      <c r="J589" s="275"/>
      <c r="K589" s="275"/>
      <c r="L589" s="275"/>
      <c r="M589" s="275"/>
      <c r="N589" s="275"/>
      <c r="O589" s="275"/>
      <c r="P589" s="275"/>
      <c r="Q589" s="275"/>
      <c r="R589" s="275"/>
    </row>
    <row r="590" spans="9:18">
      <c r="I590" s="275"/>
      <c r="J590" s="275"/>
      <c r="K590" s="275"/>
      <c r="L590" s="275"/>
      <c r="M590" s="275"/>
      <c r="N590" s="275"/>
      <c r="O590" s="275"/>
      <c r="P590" s="275"/>
      <c r="Q590" s="275"/>
      <c r="R590" s="275"/>
    </row>
    <row r="591" spans="9:18">
      <c r="I591" s="275"/>
      <c r="J591" s="275"/>
      <c r="K591" s="275"/>
      <c r="L591" s="275"/>
      <c r="M591" s="275"/>
      <c r="N591" s="275"/>
      <c r="O591" s="275"/>
      <c r="P591" s="275"/>
      <c r="Q591" s="275"/>
      <c r="R591" s="275"/>
    </row>
    <row r="592" spans="9:18">
      <c r="I592" s="275"/>
      <c r="J592" s="275"/>
      <c r="K592" s="275"/>
      <c r="L592" s="275"/>
      <c r="M592" s="275"/>
      <c r="N592" s="275"/>
      <c r="O592" s="275"/>
      <c r="P592" s="275"/>
      <c r="Q592" s="275"/>
      <c r="R592" s="275"/>
    </row>
    <row r="593" spans="9:18">
      <c r="I593" s="275"/>
      <c r="J593" s="275"/>
      <c r="K593" s="275"/>
      <c r="L593" s="275"/>
      <c r="M593" s="275"/>
      <c r="N593" s="275"/>
      <c r="O593" s="275"/>
      <c r="P593" s="275"/>
      <c r="Q593" s="275"/>
      <c r="R593" s="275"/>
    </row>
    <row r="594" spans="9:18">
      <c r="I594" s="275"/>
      <c r="J594" s="275"/>
      <c r="K594" s="275"/>
      <c r="L594" s="275"/>
      <c r="M594" s="275"/>
      <c r="N594" s="275"/>
      <c r="O594" s="275"/>
      <c r="P594" s="275"/>
      <c r="Q594" s="275"/>
      <c r="R594" s="275"/>
    </row>
    <row r="595" spans="9:18">
      <c r="I595" s="275"/>
      <c r="J595" s="275"/>
      <c r="K595" s="275"/>
      <c r="L595" s="275"/>
      <c r="M595" s="275"/>
      <c r="N595" s="275"/>
      <c r="O595" s="275"/>
      <c r="P595" s="275"/>
      <c r="Q595" s="275"/>
      <c r="R595" s="275"/>
    </row>
    <row r="596" spans="9:18">
      <c r="I596" s="275"/>
      <c r="J596" s="275"/>
      <c r="K596" s="275"/>
      <c r="L596" s="275"/>
      <c r="M596" s="275"/>
      <c r="N596" s="275"/>
      <c r="O596" s="275"/>
      <c r="P596" s="275"/>
      <c r="Q596" s="275"/>
      <c r="R596" s="275"/>
    </row>
    <row r="597" spans="9:18">
      <c r="I597" s="275"/>
      <c r="J597" s="275"/>
      <c r="K597" s="275"/>
      <c r="L597" s="275"/>
      <c r="M597" s="275"/>
      <c r="N597" s="275"/>
      <c r="O597" s="275"/>
      <c r="P597" s="275"/>
      <c r="Q597" s="275"/>
      <c r="R597" s="275"/>
    </row>
    <row r="598" spans="9:18">
      <c r="I598" s="275"/>
      <c r="J598" s="275"/>
      <c r="K598" s="275"/>
      <c r="L598" s="275"/>
      <c r="M598" s="275"/>
      <c r="N598" s="275"/>
      <c r="O598" s="275"/>
      <c r="P598" s="275"/>
      <c r="Q598" s="275"/>
      <c r="R598" s="275"/>
    </row>
    <row r="599" spans="9:18">
      <c r="I599" s="275"/>
      <c r="J599" s="275"/>
      <c r="K599" s="275"/>
      <c r="L599" s="275"/>
      <c r="M599" s="275"/>
      <c r="N599" s="275"/>
      <c r="O599" s="275"/>
      <c r="P599" s="275"/>
      <c r="Q599" s="275"/>
      <c r="R599" s="275"/>
    </row>
    <row r="600" spans="9:18">
      <c r="I600" s="275"/>
      <c r="J600" s="275"/>
      <c r="K600" s="275"/>
      <c r="L600" s="275"/>
      <c r="M600" s="275"/>
      <c r="N600" s="275"/>
      <c r="O600" s="275"/>
      <c r="P600" s="275"/>
      <c r="Q600" s="275"/>
      <c r="R600" s="275"/>
    </row>
    <row r="601" spans="9:18">
      <c r="I601" s="275"/>
      <c r="J601" s="275"/>
      <c r="K601" s="275"/>
      <c r="L601" s="275"/>
      <c r="M601" s="275"/>
      <c r="N601" s="275"/>
      <c r="O601" s="275"/>
      <c r="P601" s="275"/>
      <c r="Q601" s="275"/>
      <c r="R601" s="275"/>
    </row>
    <row r="602" spans="9:18">
      <c r="I602" s="275"/>
      <c r="J602" s="275"/>
      <c r="K602" s="275"/>
      <c r="L602" s="275"/>
      <c r="M602" s="275"/>
      <c r="N602" s="275"/>
      <c r="O602" s="275"/>
      <c r="P602" s="275"/>
      <c r="Q602" s="275"/>
      <c r="R602" s="275"/>
    </row>
    <row r="603" spans="9:18">
      <c r="I603" s="275"/>
      <c r="J603" s="275"/>
      <c r="K603" s="275"/>
      <c r="L603" s="275"/>
      <c r="M603" s="275"/>
      <c r="N603" s="275"/>
      <c r="O603" s="275"/>
      <c r="P603" s="275"/>
      <c r="Q603" s="275"/>
      <c r="R603" s="275"/>
    </row>
    <row r="604" spans="9:18">
      <c r="I604" s="275"/>
      <c r="J604" s="275"/>
      <c r="K604" s="275"/>
      <c r="L604" s="275"/>
      <c r="M604" s="275"/>
      <c r="N604" s="275"/>
      <c r="O604" s="275"/>
      <c r="P604" s="275"/>
      <c r="Q604" s="275"/>
      <c r="R604" s="275"/>
    </row>
    <row r="605" spans="9:18">
      <c r="I605" s="275"/>
      <c r="J605" s="275"/>
      <c r="K605" s="275"/>
      <c r="L605" s="275"/>
      <c r="M605" s="275"/>
      <c r="N605" s="275"/>
      <c r="O605" s="275"/>
      <c r="P605" s="275"/>
      <c r="Q605" s="275"/>
      <c r="R605" s="275"/>
    </row>
    <row r="606" spans="9:18">
      <c r="I606" s="275"/>
      <c r="J606" s="275"/>
      <c r="K606" s="275"/>
      <c r="L606" s="275"/>
      <c r="M606" s="275"/>
      <c r="N606" s="275"/>
      <c r="O606" s="275"/>
      <c r="P606" s="275"/>
      <c r="Q606" s="275"/>
      <c r="R606" s="275"/>
    </row>
    <row r="607" spans="9:18">
      <c r="I607" s="275"/>
      <c r="J607" s="275"/>
      <c r="K607" s="275"/>
      <c r="L607" s="275"/>
      <c r="M607" s="275"/>
      <c r="N607" s="275"/>
      <c r="O607" s="275"/>
      <c r="P607" s="275"/>
      <c r="Q607" s="275"/>
      <c r="R607" s="275"/>
    </row>
    <row r="608" spans="9:18">
      <c r="I608" s="275"/>
      <c r="J608" s="275"/>
      <c r="K608" s="275"/>
      <c r="L608" s="275"/>
      <c r="M608" s="275"/>
      <c r="N608" s="275"/>
      <c r="O608" s="275"/>
      <c r="P608" s="275"/>
      <c r="Q608" s="275"/>
      <c r="R608" s="275"/>
    </row>
    <row r="609" spans="9:18">
      <c r="I609" s="275"/>
      <c r="J609" s="275"/>
      <c r="K609" s="275"/>
      <c r="L609" s="275"/>
      <c r="M609" s="275"/>
      <c r="N609" s="275"/>
      <c r="O609" s="275"/>
      <c r="P609" s="275"/>
      <c r="Q609" s="275"/>
      <c r="R609" s="275"/>
    </row>
    <row r="610" spans="9:18">
      <c r="I610" s="275"/>
      <c r="J610" s="275"/>
      <c r="K610" s="275"/>
      <c r="L610" s="275"/>
      <c r="M610" s="275"/>
      <c r="N610" s="275"/>
      <c r="O610" s="275"/>
      <c r="P610" s="275"/>
      <c r="Q610" s="275"/>
      <c r="R610" s="275"/>
    </row>
    <row r="611" spans="9:18">
      <c r="I611" s="275"/>
      <c r="J611" s="275"/>
      <c r="K611" s="275"/>
      <c r="L611" s="275"/>
      <c r="M611" s="275"/>
      <c r="N611" s="275"/>
      <c r="O611" s="275"/>
      <c r="P611" s="275"/>
      <c r="Q611" s="275"/>
      <c r="R611" s="275"/>
    </row>
    <row r="612" spans="9:18">
      <c r="I612" s="275"/>
      <c r="J612" s="275"/>
      <c r="K612" s="275"/>
      <c r="L612" s="275"/>
      <c r="M612" s="275"/>
      <c r="N612" s="275"/>
      <c r="O612" s="275"/>
      <c r="P612" s="275"/>
      <c r="Q612" s="275"/>
      <c r="R612" s="275"/>
    </row>
    <row r="613" spans="9:18">
      <c r="I613" s="275"/>
      <c r="J613" s="275"/>
      <c r="K613" s="275"/>
      <c r="L613" s="275"/>
      <c r="M613" s="275"/>
      <c r="N613" s="275"/>
      <c r="O613" s="275"/>
      <c r="P613" s="275"/>
      <c r="Q613" s="275"/>
      <c r="R613" s="275"/>
    </row>
    <row r="614" spans="9:18">
      <c r="I614" s="275"/>
      <c r="J614" s="275"/>
      <c r="K614" s="275"/>
      <c r="L614" s="275"/>
      <c r="M614" s="275"/>
      <c r="N614" s="275"/>
      <c r="O614" s="275"/>
      <c r="P614" s="275"/>
      <c r="Q614" s="275"/>
      <c r="R614" s="275"/>
    </row>
    <row r="615" spans="9:18">
      <c r="I615" s="275"/>
      <c r="J615" s="275"/>
      <c r="K615" s="275"/>
      <c r="L615" s="275"/>
      <c r="M615" s="275"/>
      <c r="N615" s="275"/>
      <c r="O615" s="275"/>
      <c r="P615" s="275"/>
      <c r="Q615" s="275"/>
      <c r="R615" s="275"/>
    </row>
    <row r="616" spans="9:18">
      <c r="I616" s="275"/>
      <c r="J616" s="275"/>
      <c r="K616" s="275"/>
      <c r="L616" s="275"/>
      <c r="M616" s="275"/>
      <c r="N616" s="275"/>
      <c r="O616" s="275"/>
      <c r="P616" s="275"/>
      <c r="Q616" s="275"/>
      <c r="R616" s="275"/>
    </row>
    <row r="617" spans="9:18">
      <c r="I617" s="275"/>
      <c r="J617" s="275"/>
      <c r="K617" s="275"/>
      <c r="L617" s="275"/>
      <c r="M617" s="275"/>
      <c r="N617" s="275"/>
      <c r="O617" s="275"/>
      <c r="P617" s="275"/>
      <c r="Q617" s="275"/>
      <c r="R617" s="275"/>
    </row>
    <row r="618" spans="9:18">
      <c r="I618" s="275"/>
      <c r="J618" s="275"/>
      <c r="K618" s="275"/>
      <c r="L618" s="275"/>
      <c r="M618" s="275"/>
      <c r="N618" s="275"/>
      <c r="O618" s="275"/>
      <c r="P618" s="275"/>
      <c r="Q618" s="275"/>
      <c r="R618" s="275"/>
    </row>
    <row r="619" spans="9:18">
      <c r="I619" s="275"/>
      <c r="J619" s="275"/>
      <c r="K619" s="275"/>
      <c r="L619" s="275"/>
      <c r="M619" s="275"/>
      <c r="N619" s="275"/>
      <c r="O619" s="275"/>
      <c r="P619" s="275"/>
      <c r="Q619" s="275"/>
      <c r="R619" s="275"/>
    </row>
    <row r="620" spans="9:18">
      <c r="I620" s="275"/>
      <c r="J620" s="275"/>
      <c r="K620" s="275"/>
      <c r="L620" s="275"/>
      <c r="M620" s="275"/>
      <c r="N620" s="275"/>
      <c r="O620" s="275"/>
      <c r="P620" s="275"/>
      <c r="Q620" s="275"/>
      <c r="R620" s="275"/>
    </row>
    <row r="621" spans="9:18">
      <c r="I621" s="275"/>
      <c r="J621" s="275"/>
      <c r="K621" s="275"/>
      <c r="L621" s="275"/>
      <c r="M621" s="275"/>
      <c r="N621" s="275"/>
      <c r="O621" s="275"/>
      <c r="P621" s="275"/>
      <c r="Q621" s="275"/>
      <c r="R621" s="275"/>
    </row>
    <row r="622" spans="9:18">
      <c r="I622" s="275"/>
      <c r="J622" s="275"/>
      <c r="K622" s="275"/>
      <c r="L622" s="275"/>
      <c r="M622" s="275"/>
      <c r="N622" s="275"/>
      <c r="O622" s="275"/>
      <c r="P622" s="275"/>
      <c r="Q622" s="275"/>
      <c r="R622" s="275"/>
    </row>
    <row r="623" spans="9:18">
      <c r="I623" s="275"/>
      <c r="J623" s="275"/>
      <c r="K623" s="275"/>
      <c r="L623" s="275"/>
      <c r="M623" s="275"/>
      <c r="N623" s="275"/>
      <c r="O623" s="275"/>
      <c r="P623" s="275"/>
      <c r="Q623" s="275"/>
      <c r="R623" s="275"/>
    </row>
    <row r="624" spans="9:18">
      <c r="I624" s="275"/>
      <c r="J624" s="275"/>
      <c r="K624" s="275"/>
      <c r="L624" s="275"/>
      <c r="M624" s="275"/>
      <c r="N624" s="275"/>
      <c r="O624" s="275"/>
      <c r="P624" s="275"/>
      <c r="Q624" s="275"/>
      <c r="R624" s="275"/>
    </row>
    <row r="625" spans="9:18">
      <c r="I625" s="275"/>
      <c r="J625" s="275"/>
      <c r="K625" s="275"/>
      <c r="L625" s="275"/>
      <c r="M625" s="275"/>
      <c r="N625" s="275"/>
      <c r="O625" s="275"/>
      <c r="P625" s="275"/>
      <c r="Q625" s="275"/>
      <c r="R625" s="275"/>
    </row>
    <row r="626" spans="9:18">
      <c r="I626" s="275"/>
      <c r="J626" s="275"/>
      <c r="K626" s="275"/>
      <c r="L626" s="275"/>
      <c r="M626" s="275"/>
      <c r="N626" s="275"/>
      <c r="O626" s="275"/>
      <c r="P626" s="275"/>
      <c r="Q626" s="275"/>
      <c r="R626" s="275"/>
    </row>
    <row r="627" spans="9:18">
      <c r="I627" s="275"/>
      <c r="J627" s="275"/>
      <c r="K627" s="275"/>
      <c r="L627" s="275"/>
      <c r="M627" s="275"/>
      <c r="N627" s="275"/>
      <c r="O627" s="275"/>
      <c r="P627" s="275"/>
      <c r="Q627" s="275"/>
      <c r="R627" s="275"/>
    </row>
    <row r="628" spans="9:18">
      <c r="I628" s="275"/>
      <c r="J628" s="275"/>
      <c r="K628" s="275"/>
      <c r="L628" s="275"/>
      <c r="M628" s="275"/>
      <c r="N628" s="275"/>
      <c r="O628" s="275"/>
      <c r="P628" s="275"/>
      <c r="Q628" s="275"/>
      <c r="R628" s="275"/>
    </row>
    <row r="629" spans="9:18">
      <c r="I629" s="275"/>
      <c r="J629" s="275"/>
      <c r="K629" s="275"/>
      <c r="L629" s="275"/>
      <c r="M629" s="275"/>
      <c r="N629" s="275"/>
      <c r="O629" s="275"/>
      <c r="P629" s="275"/>
      <c r="Q629" s="275"/>
      <c r="R629" s="275"/>
    </row>
    <row r="630" spans="9:18">
      <c r="I630" s="275"/>
      <c r="J630" s="275"/>
      <c r="K630" s="275"/>
      <c r="L630" s="275"/>
      <c r="M630" s="275"/>
      <c r="N630" s="275"/>
      <c r="O630" s="275"/>
      <c r="P630" s="275"/>
      <c r="Q630" s="275"/>
      <c r="R630" s="275"/>
    </row>
    <row r="631" spans="9:18">
      <c r="I631" s="275"/>
      <c r="J631" s="275"/>
      <c r="K631" s="275"/>
      <c r="L631" s="275"/>
      <c r="M631" s="275"/>
      <c r="N631" s="275"/>
      <c r="O631" s="275"/>
      <c r="P631" s="275"/>
      <c r="Q631" s="275"/>
      <c r="R631" s="275"/>
    </row>
    <row r="632" spans="9:18">
      <c r="I632" s="275"/>
      <c r="J632" s="275"/>
      <c r="K632" s="275"/>
      <c r="L632" s="275"/>
      <c r="M632" s="275"/>
      <c r="N632" s="275"/>
      <c r="O632" s="275"/>
      <c r="P632" s="275"/>
      <c r="Q632" s="275"/>
      <c r="R632" s="275"/>
    </row>
    <row r="633" spans="9:18">
      <c r="I633" s="275"/>
      <c r="J633" s="275"/>
      <c r="K633" s="275"/>
      <c r="L633" s="275"/>
      <c r="M633" s="275"/>
      <c r="N633" s="275"/>
      <c r="O633" s="275"/>
      <c r="P633" s="275"/>
      <c r="Q633" s="275"/>
      <c r="R633" s="275"/>
    </row>
    <row r="634" spans="9:18">
      <c r="I634" s="275"/>
      <c r="J634" s="275"/>
      <c r="K634" s="275"/>
      <c r="L634" s="275"/>
      <c r="M634" s="275"/>
      <c r="N634" s="275"/>
      <c r="O634" s="275"/>
      <c r="P634" s="275"/>
      <c r="Q634" s="275"/>
      <c r="R634" s="275"/>
    </row>
    <row r="635" spans="9:18">
      <c r="I635" s="275"/>
      <c r="J635" s="275"/>
      <c r="K635" s="275"/>
      <c r="L635" s="275"/>
      <c r="M635" s="275"/>
      <c r="N635" s="275"/>
      <c r="O635" s="275"/>
      <c r="P635" s="275"/>
      <c r="Q635" s="275"/>
      <c r="R635" s="275"/>
    </row>
    <row r="636" spans="9:18">
      <c r="I636" s="275"/>
      <c r="J636" s="275"/>
      <c r="K636" s="275"/>
      <c r="L636" s="275"/>
      <c r="M636" s="275"/>
      <c r="N636" s="275"/>
      <c r="O636" s="275"/>
      <c r="P636" s="275"/>
      <c r="Q636" s="275"/>
      <c r="R636" s="275"/>
    </row>
    <row r="637" spans="9:18">
      <c r="I637" s="275"/>
      <c r="J637" s="275"/>
      <c r="K637" s="275"/>
      <c r="L637" s="275"/>
      <c r="M637" s="275"/>
      <c r="N637" s="275"/>
      <c r="O637" s="275"/>
      <c r="P637" s="275"/>
      <c r="Q637" s="275"/>
      <c r="R637" s="275"/>
    </row>
    <row r="638" spans="9:18">
      <c r="I638" s="275"/>
      <c r="J638" s="275"/>
      <c r="K638" s="275"/>
      <c r="L638" s="275"/>
      <c r="M638" s="275"/>
      <c r="N638" s="275"/>
      <c r="O638" s="275"/>
      <c r="P638" s="275"/>
      <c r="Q638" s="275"/>
      <c r="R638" s="275"/>
    </row>
    <row r="639" spans="9:18">
      <c r="I639" s="275"/>
      <c r="J639" s="275"/>
      <c r="K639" s="275"/>
      <c r="L639" s="275"/>
      <c r="M639" s="275"/>
      <c r="N639" s="275"/>
      <c r="O639" s="275"/>
      <c r="P639" s="275"/>
      <c r="Q639" s="275"/>
      <c r="R639" s="275"/>
    </row>
    <row r="640" spans="9:18">
      <c r="I640" s="275"/>
      <c r="J640" s="275"/>
      <c r="K640" s="275"/>
      <c r="L640" s="275"/>
      <c r="M640" s="275"/>
      <c r="N640" s="275"/>
      <c r="O640" s="275"/>
      <c r="P640" s="275"/>
      <c r="Q640" s="275"/>
      <c r="R640" s="275"/>
    </row>
    <row r="641" spans="9:18">
      <c r="I641" s="275"/>
      <c r="J641" s="275"/>
      <c r="K641" s="275"/>
      <c r="L641" s="275"/>
      <c r="M641" s="275"/>
      <c r="N641" s="275"/>
      <c r="O641" s="275"/>
      <c r="P641" s="275"/>
      <c r="Q641" s="275"/>
      <c r="R641" s="275"/>
    </row>
    <row r="642" spans="9:18">
      <c r="I642" s="275"/>
      <c r="J642" s="275"/>
      <c r="K642" s="275"/>
      <c r="L642" s="275"/>
      <c r="M642" s="275"/>
      <c r="N642" s="275"/>
      <c r="O642" s="275"/>
      <c r="P642" s="275"/>
      <c r="Q642" s="275"/>
      <c r="R642" s="275"/>
    </row>
    <row r="643" spans="9:18">
      <c r="I643" s="275"/>
      <c r="J643" s="275"/>
      <c r="K643" s="275"/>
      <c r="L643" s="275"/>
      <c r="M643" s="275"/>
      <c r="N643" s="275"/>
      <c r="O643" s="275"/>
      <c r="P643" s="275"/>
      <c r="Q643" s="275"/>
      <c r="R643" s="275"/>
    </row>
    <row r="644" spans="9:18">
      <c r="I644" s="275"/>
      <c r="J644" s="275"/>
      <c r="K644" s="275"/>
      <c r="L644" s="275"/>
      <c r="M644" s="275"/>
      <c r="N644" s="275"/>
      <c r="O644" s="275"/>
      <c r="P644" s="275"/>
      <c r="Q644" s="275"/>
      <c r="R644" s="275"/>
    </row>
    <row r="645" spans="9:18">
      <c r="I645" s="275"/>
      <c r="J645" s="275"/>
      <c r="K645" s="275"/>
      <c r="L645" s="275"/>
      <c r="M645" s="275"/>
      <c r="N645" s="275"/>
      <c r="O645" s="275"/>
      <c r="P645" s="275"/>
      <c r="Q645" s="275"/>
      <c r="R645" s="275"/>
    </row>
    <row r="646" spans="9:18">
      <c r="I646" s="275"/>
      <c r="J646" s="275"/>
      <c r="K646" s="275"/>
      <c r="L646" s="275"/>
      <c r="M646" s="275"/>
      <c r="N646" s="275"/>
      <c r="O646" s="275"/>
      <c r="P646" s="275"/>
      <c r="Q646" s="275"/>
      <c r="R646" s="275"/>
    </row>
    <row r="647" spans="9:18">
      <c r="I647" s="275"/>
      <c r="J647" s="275"/>
      <c r="K647" s="275"/>
      <c r="L647" s="275"/>
      <c r="M647" s="275"/>
      <c r="N647" s="275"/>
      <c r="O647" s="275"/>
      <c r="P647" s="275"/>
      <c r="Q647" s="275"/>
      <c r="R647" s="275"/>
    </row>
    <row r="648" spans="9:18">
      <c r="I648" s="275"/>
      <c r="J648" s="275"/>
      <c r="K648" s="275"/>
      <c r="L648" s="275"/>
      <c r="M648" s="275"/>
      <c r="N648" s="275"/>
      <c r="O648" s="275"/>
      <c r="P648" s="275"/>
      <c r="Q648" s="275"/>
      <c r="R648" s="275"/>
    </row>
    <row r="649" spans="9:18">
      <c r="I649" s="275"/>
      <c r="J649" s="275"/>
      <c r="K649" s="275"/>
      <c r="L649" s="275"/>
      <c r="M649" s="275"/>
      <c r="N649" s="275"/>
      <c r="O649" s="275"/>
      <c r="P649" s="275"/>
      <c r="Q649" s="275"/>
      <c r="R649" s="275"/>
    </row>
    <row r="650" spans="9:18">
      <c r="I650" s="275"/>
      <c r="J650" s="275"/>
      <c r="K650" s="275"/>
      <c r="L650" s="275"/>
      <c r="M650" s="275"/>
      <c r="N650" s="275"/>
      <c r="O650" s="275"/>
      <c r="P650" s="275"/>
      <c r="Q650" s="275"/>
      <c r="R650" s="275"/>
    </row>
    <row r="651" spans="9:18">
      <c r="I651" s="275"/>
      <c r="J651" s="275"/>
      <c r="K651" s="275"/>
      <c r="L651" s="275"/>
      <c r="M651" s="275"/>
      <c r="N651" s="275"/>
      <c r="O651" s="275"/>
      <c r="P651" s="275"/>
      <c r="Q651" s="275"/>
      <c r="R651" s="275"/>
    </row>
    <row r="652" spans="9:18">
      <c r="I652" s="275"/>
      <c r="J652" s="275"/>
      <c r="K652" s="275"/>
      <c r="L652" s="275"/>
      <c r="M652" s="275"/>
      <c r="N652" s="275"/>
      <c r="O652" s="275"/>
      <c r="P652" s="275"/>
      <c r="Q652" s="275"/>
      <c r="R652" s="275"/>
    </row>
    <row r="653" spans="9:18">
      <c r="I653" s="275"/>
      <c r="J653" s="275"/>
      <c r="K653" s="275"/>
      <c r="L653" s="275"/>
      <c r="M653" s="275"/>
      <c r="N653" s="275"/>
      <c r="O653" s="275"/>
      <c r="P653" s="275"/>
      <c r="Q653" s="275"/>
      <c r="R653" s="275"/>
    </row>
    <row r="654" spans="9:18">
      <c r="I654" s="275"/>
      <c r="J654" s="275"/>
      <c r="K654" s="275"/>
      <c r="L654" s="275"/>
      <c r="M654" s="275"/>
      <c r="N654" s="275"/>
      <c r="O654" s="275"/>
      <c r="P654" s="275"/>
      <c r="Q654" s="275"/>
      <c r="R654" s="275"/>
    </row>
    <row r="655" spans="9:18">
      <c r="I655" s="275"/>
      <c r="J655" s="275"/>
      <c r="K655" s="275"/>
      <c r="L655" s="275"/>
      <c r="M655" s="275"/>
      <c r="N655" s="275"/>
      <c r="O655" s="275"/>
      <c r="P655" s="275"/>
      <c r="Q655" s="275"/>
      <c r="R655" s="275"/>
    </row>
    <row r="656" spans="9:18">
      <c r="I656" s="275"/>
      <c r="J656" s="275"/>
      <c r="K656" s="275"/>
      <c r="L656" s="275"/>
      <c r="M656" s="275"/>
      <c r="N656" s="275"/>
      <c r="O656" s="275"/>
      <c r="P656" s="275"/>
      <c r="Q656" s="275"/>
      <c r="R656" s="275"/>
    </row>
    <row r="657" spans="9:18">
      <c r="I657" s="275"/>
      <c r="J657" s="275"/>
      <c r="K657" s="275"/>
      <c r="L657" s="275"/>
      <c r="M657" s="275"/>
      <c r="N657" s="275"/>
      <c r="O657" s="275"/>
      <c r="P657" s="275"/>
      <c r="Q657" s="275"/>
      <c r="R657" s="275"/>
    </row>
    <row r="658" spans="9:18">
      <c r="I658" s="275"/>
      <c r="J658" s="275"/>
      <c r="K658" s="275"/>
      <c r="L658" s="275"/>
      <c r="M658" s="275"/>
      <c r="N658" s="275"/>
      <c r="O658" s="275"/>
      <c r="P658" s="275"/>
      <c r="Q658" s="275"/>
      <c r="R658" s="275"/>
    </row>
    <row r="659" spans="9:18">
      <c r="I659" s="275"/>
      <c r="J659" s="275"/>
      <c r="K659" s="275"/>
      <c r="L659" s="275"/>
      <c r="M659" s="275"/>
      <c r="N659" s="275"/>
      <c r="O659" s="275"/>
      <c r="P659" s="275"/>
      <c r="Q659" s="275"/>
      <c r="R659" s="275"/>
    </row>
    <row r="660" spans="9:18">
      <c r="I660" s="275"/>
      <c r="J660" s="275"/>
      <c r="K660" s="275"/>
      <c r="L660" s="275"/>
      <c r="M660" s="275"/>
      <c r="N660" s="275"/>
      <c r="O660" s="275"/>
      <c r="P660" s="275"/>
      <c r="Q660" s="275"/>
      <c r="R660" s="275"/>
    </row>
    <row r="661" spans="9:18">
      <c r="I661" s="275"/>
      <c r="J661" s="275"/>
      <c r="K661" s="275"/>
      <c r="L661" s="275"/>
      <c r="M661" s="275"/>
      <c r="N661" s="275"/>
      <c r="O661" s="275"/>
      <c r="P661" s="275"/>
      <c r="Q661" s="275"/>
      <c r="R661" s="275"/>
    </row>
    <row r="662" spans="9:18">
      <c r="I662" s="275"/>
      <c r="J662" s="275"/>
      <c r="K662" s="275"/>
      <c r="L662" s="275"/>
      <c r="M662" s="275"/>
      <c r="N662" s="275"/>
      <c r="O662" s="275"/>
      <c r="P662" s="275"/>
      <c r="Q662" s="275"/>
      <c r="R662" s="275"/>
    </row>
    <row r="663" spans="9:18">
      <c r="I663" s="275"/>
      <c r="J663" s="275"/>
      <c r="K663" s="275"/>
      <c r="L663" s="275"/>
      <c r="M663" s="275"/>
      <c r="N663" s="275"/>
      <c r="O663" s="275"/>
      <c r="P663" s="275"/>
      <c r="Q663" s="275"/>
      <c r="R663" s="275"/>
    </row>
    <row r="664" spans="9:18">
      <c r="I664" s="275"/>
      <c r="J664" s="275"/>
      <c r="K664" s="275"/>
      <c r="L664" s="275"/>
      <c r="M664" s="275"/>
      <c r="N664" s="275"/>
      <c r="O664" s="275"/>
      <c r="P664" s="275"/>
      <c r="Q664" s="275"/>
      <c r="R664" s="275"/>
    </row>
    <row r="665" spans="9:18">
      <c r="I665" s="275"/>
      <c r="J665" s="275"/>
      <c r="K665" s="275"/>
      <c r="L665" s="275"/>
      <c r="M665" s="275"/>
      <c r="N665" s="275"/>
      <c r="O665" s="275"/>
      <c r="P665" s="275"/>
      <c r="Q665" s="275"/>
      <c r="R665" s="275"/>
    </row>
    <row r="666" spans="9:18">
      <c r="I666" s="275"/>
      <c r="J666" s="275"/>
      <c r="K666" s="275"/>
      <c r="L666" s="275"/>
      <c r="M666" s="275"/>
      <c r="N666" s="275"/>
      <c r="O666" s="275"/>
      <c r="P666" s="275"/>
      <c r="Q666" s="275"/>
      <c r="R666" s="275"/>
    </row>
    <row r="667" spans="9:18">
      <c r="I667" s="275"/>
      <c r="J667" s="275"/>
      <c r="K667" s="275"/>
      <c r="L667" s="275"/>
      <c r="M667" s="275"/>
      <c r="N667" s="275"/>
      <c r="O667" s="275"/>
      <c r="P667" s="275"/>
      <c r="Q667" s="275"/>
      <c r="R667" s="275"/>
    </row>
    <row r="668" spans="9:18">
      <c r="I668" s="275"/>
      <c r="J668" s="275"/>
      <c r="K668" s="275"/>
      <c r="L668" s="275"/>
      <c r="M668" s="275"/>
      <c r="N668" s="275"/>
      <c r="O668" s="275"/>
      <c r="P668" s="275"/>
      <c r="Q668" s="275"/>
      <c r="R668" s="275"/>
    </row>
    <row r="669" spans="9:18">
      <c r="I669" s="275"/>
      <c r="J669" s="275"/>
      <c r="K669" s="275"/>
      <c r="L669" s="275"/>
      <c r="M669" s="275"/>
      <c r="N669" s="275"/>
      <c r="O669" s="275"/>
      <c r="P669" s="275"/>
      <c r="Q669" s="275"/>
      <c r="R669" s="275"/>
    </row>
    <row r="670" spans="9:18">
      <c r="I670" s="275"/>
      <c r="J670" s="275"/>
      <c r="K670" s="275"/>
      <c r="L670" s="275"/>
      <c r="M670" s="275"/>
      <c r="N670" s="275"/>
      <c r="O670" s="275"/>
      <c r="P670" s="275"/>
      <c r="Q670" s="275"/>
      <c r="R670" s="275"/>
    </row>
    <row r="671" spans="9:18">
      <c r="I671" s="275"/>
      <c r="J671" s="275"/>
      <c r="K671" s="275"/>
      <c r="L671" s="275"/>
      <c r="M671" s="275"/>
      <c r="N671" s="275"/>
      <c r="O671" s="275"/>
      <c r="P671" s="275"/>
      <c r="Q671" s="275"/>
      <c r="R671" s="275"/>
    </row>
    <row r="672" spans="9:18">
      <c r="I672" s="275"/>
      <c r="J672" s="275"/>
      <c r="K672" s="275"/>
      <c r="L672" s="275"/>
      <c r="M672" s="275"/>
      <c r="N672" s="275"/>
      <c r="O672" s="275"/>
      <c r="P672" s="275"/>
      <c r="Q672" s="275"/>
      <c r="R672" s="275"/>
    </row>
    <row r="673" spans="9:18">
      <c r="I673" s="275"/>
      <c r="J673" s="275"/>
      <c r="K673" s="275"/>
      <c r="L673" s="275"/>
      <c r="M673" s="275"/>
      <c r="N673" s="275"/>
      <c r="O673" s="275"/>
      <c r="P673" s="275"/>
      <c r="Q673" s="275"/>
      <c r="R673" s="275"/>
    </row>
    <row r="674" spans="9:18">
      <c r="I674" s="275"/>
      <c r="J674" s="275"/>
      <c r="K674" s="275"/>
      <c r="L674" s="275"/>
      <c r="M674" s="275"/>
      <c r="N674" s="275"/>
      <c r="O674" s="275"/>
      <c r="P674" s="275"/>
      <c r="Q674" s="275"/>
      <c r="R674" s="275"/>
    </row>
    <row r="675" spans="9:18">
      <c r="I675" s="275"/>
      <c r="J675" s="275"/>
      <c r="K675" s="275"/>
      <c r="L675" s="275"/>
      <c r="M675" s="275"/>
      <c r="N675" s="275"/>
      <c r="O675" s="275"/>
      <c r="P675" s="275"/>
      <c r="Q675" s="275"/>
      <c r="R675" s="275"/>
    </row>
    <row r="676" spans="9:18">
      <c r="I676" s="275"/>
      <c r="J676" s="275"/>
      <c r="K676" s="275"/>
      <c r="L676" s="275"/>
      <c r="M676" s="275"/>
      <c r="N676" s="275"/>
      <c r="O676" s="275"/>
      <c r="P676" s="275"/>
      <c r="Q676" s="275"/>
      <c r="R676" s="275"/>
    </row>
    <row r="677" spans="9:18">
      <c r="I677" s="275"/>
      <c r="J677" s="275"/>
      <c r="K677" s="275"/>
      <c r="L677" s="275"/>
      <c r="M677" s="275"/>
      <c r="N677" s="275"/>
      <c r="O677" s="275"/>
      <c r="P677" s="275"/>
      <c r="Q677" s="275"/>
      <c r="R677" s="275"/>
    </row>
    <row r="678" spans="9:18">
      <c r="I678" s="275"/>
      <c r="J678" s="275"/>
      <c r="K678" s="275"/>
      <c r="L678" s="275"/>
      <c r="M678" s="275"/>
      <c r="N678" s="275"/>
      <c r="O678" s="275"/>
      <c r="P678" s="275"/>
      <c r="Q678" s="275"/>
      <c r="R678" s="275"/>
    </row>
    <row r="679" spans="9:18">
      <c r="I679" s="275"/>
      <c r="J679" s="275"/>
      <c r="K679" s="275"/>
      <c r="L679" s="275"/>
      <c r="M679" s="275"/>
      <c r="N679" s="275"/>
      <c r="O679" s="275"/>
      <c r="P679" s="275"/>
      <c r="Q679" s="275"/>
      <c r="R679" s="275"/>
    </row>
    <row r="680" spans="9:18">
      <c r="I680" s="275"/>
      <c r="J680" s="275"/>
      <c r="K680" s="275"/>
      <c r="L680" s="275"/>
      <c r="M680" s="275"/>
      <c r="N680" s="275"/>
      <c r="O680" s="275"/>
      <c r="P680" s="275"/>
      <c r="Q680" s="275"/>
      <c r="R680" s="275"/>
    </row>
    <row r="681" spans="9:18">
      <c r="I681" s="275"/>
      <c r="J681" s="275"/>
      <c r="K681" s="275"/>
      <c r="L681" s="275"/>
      <c r="M681" s="275"/>
      <c r="N681" s="275"/>
      <c r="O681" s="275"/>
      <c r="P681" s="275"/>
      <c r="Q681" s="275"/>
      <c r="R681" s="275"/>
    </row>
    <row r="682" spans="9:18">
      <c r="I682" s="275"/>
      <c r="J682" s="275"/>
      <c r="K682" s="275"/>
      <c r="L682" s="275"/>
      <c r="M682" s="275"/>
      <c r="N682" s="275"/>
      <c r="O682" s="275"/>
      <c r="P682" s="275"/>
      <c r="Q682" s="275"/>
      <c r="R682" s="275"/>
    </row>
    <row r="683" spans="9:18">
      <c r="I683" s="275"/>
      <c r="J683" s="275"/>
      <c r="K683" s="275"/>
      <c r="L683" s="275"/>
      <c r="M683" s="275"/>
      <c r="N683" s="275"/>
      <c r="O683" s="275"/>
      <c r="P683" s="275"/>
      <c r="Q683" s="275"/>
      <c r="R683" s="275"/>
    </row>
    <row r="684" spans="9:18">
      <c r="I684" s="275"/>
      <c r="J684" s="275"/>
      <c r="K684" s="275"/>
      <c r="L684" s="275"/>
      <c r="M684" s="275"/>
      <c r="N684" s="275"/>
      <c r="O684" s="275"/>
      <c r="P684" s="275"/>
      <c r="Q684" s="275"/>
      <c r="R684" s="275"/>
    </row>
    <row r="685" spans="9:18">
      <c r="I685" s="275"/>
      <c r="J685" s="275"/>
      <c r="K685" s="275"/>
      <c r="L685" s="275"/>
      <c r="M685" s="275"/>
      <c r="N685" s="275"/>
      <c r="O685" s="275"/>
      <c r="P685" s="275"/>
      <c r="Q685" s="275"/>
      <c r="R685" s="275"/>
    </row>
    <row r="686" spans="9:18">
      <c r="I686" s="275"/>
      <c r="J686" s="275"/>
      <c r="K686" s="275"/>
      <c r="L686" s="275"/>
      <c r="M686" s="275"/>
      <c r="N686" s="275"/>
      <c r="O686" s="275"/>
      <c r="P686" s="275"/>
      <c r="Q686" s="275"/>
      <c r="R686" s="275"/>
    </row>
    <row r="687" spans="9:18">
      <c r="I687" s="275"/>
      <c r="J687" s="275"/>
      <c r="K687" s="275"/>
      <c r="L687" s="275"/>
      <c r="M687" s="275"/>
      <c r="N687" s="275"/>
      <c r="O687" s="275"/>
      <c r="P687" s="275"/>
      <c r="Q687" s="275"/>
      <c r="R687" s="275"/>
    </row>
    <row r="688" spans="9:18">
      <c r="I688" s="275"/>
      <c r="J688" s="275"/>
      <c r="K688" s="275"/>
      <c r="L688" s="275"/>
      <c r="M688" s="275"/>
      <c r="N688" s="275"/>
      <c r="O688" s="275"/>
      <c r="P688" s="275"/>
      <c r="Q688" s="275"/>
      <c r="R688" s="275"/>
    </row>
    <row r="689" spans="9:18">
      <c r="I689" s="275"/>
      <c r="J689" s="275"/>
      <c r="K689" s="275"/>
      <c r="L689" s="275"/>
      <c r="M689" s="275"/>
      <c r="N689" s="275"/>
      <c r="O689" s="275"/>
      <c r="P689" s="275"/>
      <c r="Q689" s="275"/>
      <c r="R689" s="275"/>
    </row>
    <row r="690" spans="9:18">
      <c r="I690" s="275"/>
      <c r="J690" s="275"/>
      <c r="K690" s="275"/>
      <c r="L690" s="275"/>
      <c r="M690" s="275"/>
      <c r="N690" s="275"/>
      <c r="O690" s="275"/>
      <c r="P690" s="275"/>
      <c r="Q690" s="275"/>
      <c r="R690" s="275"/>
    </row>
    <row r="691" spans="9:18">
      <c r="I691" s="275"/>
      <c r="J691" s="275"/>
      <c r="K691" s="275"/>
      <c r="L691" s="275"/>
      <c r="M691" s="275"/>
      <c r="N691" s="275"/>
      <c r="O691" s="275"/>
      <c r="P691" s="275"/>
      <c r="Q691" s="275"/>
      <c r="R691" s="275"/>
    </row>
    <row r="692" spans="9:18">
      <c r="I692" s="275"/>
      <c r="J692" s="275"/>
      <c r="K692" s="275"/>
      <c r="L692" s="275"/>
      <c r="M692" s="275"/>
      <c r="N692" s="275"/>
      <c r="O692" s="275"/>
      <c r="P692" s="275"/>
      <c r="Q692" s="275"/>
      <c r="R692" s="275"/>
    </row>
    <row r="693" spans="9:18">
      <c r="I693" s="275"/>
      <c r="J693" s="275"/>
      <c r="K693" s="275"/>
      <c r="L693" s="275"/>
      <c r="M693" s="275"/>
      <c r="N693" s="275"/>
      <c r="O693" s="275"/>
      <c r="P693" s="275"/>
      <c r="Q693" s="275"/>
      <c r="R693" s="275"/>
    </row>
    <row r="694" spans="9:18">
      <c r="I694" s="275"/>
      <c r="J694" s="275"/>
      <c r="K694" s="275"/>
      <c r="L694" s="275"/>
      <c r="M694" s="275"/>
      <c r="N694" s="275"/>
      <c r="O694" s="275"/>
      <c r="P694" s="275"/>
      <c r="Q694" s="275"/>
      <c r="R694" s="275"/>
    </row>
    <row r="695" spans="9:18">
      <c r="I695" s="275"/>
      <c r="J695" s="275"/>
      <c r="K695" s="275"/>
      <c r="L695" s="275"/>
      <c r="M695" s="275"/>
      <c r="N695" s="275"/>
      <c r="O695" s="275"/>
      <c r="P695" s="275"/>
      <c r="Q695" s="275"/>
      <c r="R695" s="275"/>
    </row>
    <row r="696" spans="9:18">
      <c r="I696" s="275"/>
      <c r="J696" s="275"/>
      <c r="K696" s="275"/>
      <c r="L696" s="275"/>
      <c r="M696" s="275"/>
      <c r="N696" s="275"/>
      <c r="O696" s="275"/>
      <c r="P696" s="275"/>
      <c r="Q696" s="275"/>
      <c r="R696" s="275"/>
    </row>
    <row r="697" spans="9:18">
      <c r="I697" s="275"/>
      <c r="J697" s="275"/>
      <c r="K697" s="275"/>
      <c r="L697" s="275"/>
      <c r="M697" s="275"/>
      <c r="N697" s="275"/>
      <c r="O697" s="275"/>
      <c r="P697" s="275"/>
      <c r="Q697" s="275"/>
      <c r="R697" s="275"/>
    </row>
    <row r="698" spans="9:18">
      <c r="I698" s="275"/>
      <c r="J698" s="275"/>
      <c r="K698" s="275"/>
      <c r="L698" s="275"/>
      <c r="M698" s="275"/>
      <c r="N698" s="275"/>
      <c r="O698" s="275"/>
      <c r="P698" s="275"/>
      <c r="Q698" s="275"/>
      <c r="R698" s="275"/>
    </row>
    <row r="699" spans="9:18">
      <c r="I699" s="275"/>
      <c r="J699" s="275"/>
      <c r="K699" s="275"/>
      <c r="L699" s="275"/>
      <c r="M699" s="275"/>
      <c r="N699" s="275"/>
      <c r="O699" s="275"/>
      <c r="P699" s="275"/>
      <c r="Q699" s="275"/>
      <c r="R699" s="275"/>
    </row>
    <row r="700" spans="9:18">
      <c r="I700" s="275"/>
      <c r="J700" s="275"/>
      <c r="K700" s="275"/>
      <c r="L700" s="275"/>
      <c r="M700" s="275"/>
      <c r="N700" s="275"/>
      <c r="O700" s="275"/>
      <c r="P700" s="275"/>
      <c r="Q700" s="275"/>
      <c r="R700" s="275"/>
    </row>
    <row r="701" spans="9:18">
      <c r="I701" s="275"/>
      <c r="J701" s="275"/>
      <c r="K701" s="275"/>
      <c r="L701" s="275"/>
      <c r="M701" s="275"/>
      <c r="N701" s="275"/>
      <c r="O701" s="275"/>
      <c r="P701" s="275"/>
      <c r="Q701" s="275"/>
      <c r="R701" s="275"/>
    </row>
    <row r="702" spans="9:18">
      <c r="I702" s="275"/>
      <c r="J702" s="275"/>
      <c r="K702" s="275"/>
      <c r="L702" s="275"/>
      <c r="M702" s="275"/>
      <c r="N702" s="275"/>
      <c r="O702" s="275"/>
      <c r="P702" s="275"/>
      <c r="Q702" s="275"/>
      <c r="R702" s="275"/>
    </row>
    <row r="703" spans="9:18">
      <c r="I703" s="275"/>
      <c r="J703" s="275"/>
      <c r="K703" s="275"/>
      <c r="L703" s="275"/>
      <c r="M703" s="275"/>
      <c r="N703" s="275"/>
      <c r="O703" s="275"/>
      <c r="P703" s="275"/>
      <c r="Q703" s="275"/>
      <c r="R703" s="275"/>
    </row>
    <row r="704" spans="9:18">
      <c r="I704" s="275"/>
      <c r="J704" s="275"/>
      <c r="K704" s="275"/>
      <c r="L704" s="275"/>
      <c r="M704" s="275"/>
      <c r="N704" s="275"/>
      <c r="O704" s="275"/>
      <c r="P704" s="275"/>
      <c r="Q704" s="275"/>
      <c r="R704" s="275"/>
    </row>
    <row r="705" spans="9:18">
      <c r="I705" s="275"/>
      <c r="J705" s="275"/>
      <c r="K705" s="275"/>
      <c r="L705" s="275"/>
      <c r="M705" s="275"/>
      <c r="N705" s="275"/>
      <c r="O705" s="275"/>
      <c r="P705" s="275"/>
      <c r="Q705" s="275"/>
      <c r="R705" s="275"/>
    </row>
    <row r="706" spans="9:18">
      <c r="I706" s="275"/>
      <c r="J706" s="275"/>
      <c r="K706" s="275"/>
      <c r="L706" s="275"/>
      <c r="M706" s="275"/>
      <c r="N706" s="275"/>
      <c r="O706" s="275"/>
      <c r="P706" s="275"/>
      <c r="Q706" s="275"/>
      <c r="R706" s="275"/>
    </row>
    <row r="707" spans="9:18">
      <c r="I707" s="275"/>
      <c r="J707" s="275"/>
      <c r="K707" s="275"/>
      <c r="L707" s="275"/>
      <c r="M707" s="275"/>
      <c r="N707" s="275"/>
      <c r="O707" s="275"/>
      <c r="P707" s="275"/>
      <c r="Q707" s="275"/>
      <c r="R707" s="275"/>
    </row>
    <row r="708" spans="9:18">
      <c r="I708" s="275"/>
      <c r="J708" s="275"/>
      <c r="K708" s="275"/>
      <c r="L708" s="275"/>
      <c r="M708" s="275"/>
      <c r="N708" s="275"/>
      <c r="O708" s="275"/>
      <c r="P708" s="275"/>
      <c r="Q708" s="275"/>
      <c r="R708" s="275"/>
    </row>
    <row r="709" spans="9:18">
      <c r="I709" s="275"/>
      <c r="J709" s="275"/>
      <c r="K709" s="275"/>
      <c r="L709" s="275"/>
      <c r="M709" s="275"/>
      <c r="N709" s="275"/>
      <c r="O709" s="275"/>
      <c r="P709" s="275"/>
      <c r="Q709" s="275"/>
      <c r="R709" s="275"/>
    </row>
    <row r="710" spans="9:18">
      <c r="I710" s="275"/>
      <c r="J710" s="275"/>
      <c r="K710" s="275"/>
      <c r="L710" s="275"/>
      <c r="M710" s="275"/>
      <c r="N710" s="275"/>
      <c r="O710" s="275"/>
      <c r="P710" s="275"/>
      <c r="Q710" s="275"/>
      <c r="R710" s="275"/>
    </row>
    <row r="711" spans="9:18">
      <c r="I711" s="275"/>
      <c r="J711" s="275"/>
      <c r="K711" s="275"/>
      <c r="L711" s="275"/>
      <c r="M711" s="275"/>
      <c r="N711" s="275"/>
      <c r="O711" s="275"/>
      <c r="P711" s="275"/>
      <c r="Q711" s="275"/>
      <c r="R711" s="275"/>
    </row>
    <row r="712" spans="9:18">
      <c r="I712" s="275"/>
      <c r="J712" s="275"/>
      <c r="K712" s="275"/>
      <c r="L712" s="275"/>
      <c r="M712" s="275"/>
      <c r="N712" s="275"/>
      <c r="O712" s="275"/>
      <c r="P712" s="275"/>
      <c r="Q712" s="275"/>
      <c r="R712" s="275"/>
    </row>
  </sheetData>
  <mergeCells count="21">
    <mergeCell ref="K11:L43"/>
    <mergeCell ref="A55:R55"/>
    <mergeCell ref="J47:N47"/>
    <mergeCell ref="J48:N48"/>
    <mergeCell ref="G50:H50"/>
    <mergeCell ref="J51:N51"/>
    <mergeCell ref="Q1:R1"/>
    <mergeCell ref="A8:A9"/>
    <mergeCell ref="B8:B9"/>
    <mergeCell ref="C8:G8"/>
    <mergeCell ref="H8:H9"/>
    <mergeCell ref="I8:L8"/>
    <mergeCell ref="M8:P8"/>
    <mergeCell ref="Q8:R8"/>
    <mergeCell ref="G1:I1"/>
    <mergeCell ref="A2:R2"/>
    <mergeCell ref="A3:R3"/>
    <mergeCell ref="A4:R5"/>
    <mergeCell ref="A6:R6"/>
    <mergeCell ref="A7:B7"/>
    <mergeCell ref="L7:R7"/>
  </mergeCells>
  <printOptions horizontalCentered="1"/>
  <pageMargins left="0.2" right="0.2" top="0.2" bottom="0.2" header="0.2" footer="0.2"/>
  <pageSetup paperSize="9" scale="77" orientation="landscape" r:id="rId1"/>
</worksheet>
</file>

<file path=xl/worksheets/sheet6.xml><?xml version="1.0" encoding="utf-8"?>
<worksheet xmlns="http://schemas.openxmlformats.org/spreadsheetml/2006/main" xmlns:r="http://schemas.openxmlformats.org/officeDocument/2006/relationships">
  <sheetPr>
    <tabColor rgb="FFC00000"/>
  </sheetPr>
  <dimension ref="A1:X31"/>
  <sheetViews>
    <sheetView view="pageBreakPreview" zoomScale="80" zoomScaleNormal="70" zoomScaleSheetLayoutView="80" workbookViewId="0">
      <selection activeCell="T20" sqref="T20"/>
    </sheetView>
  </sheetViews>
  <sheetFormatPr defaultRowHeight="12.75"/>
  <cols>
    <col min="1" max="1" width="6.42578125" style="190" customWidth="1"/>
    <col min="2" max="2" width="26" style="190" customWidth="1"/>
    <col min="3" max="3" width="9.28515625" style="190" customWidth="1"/>
    <col min="4" max="4" width="9.7109375" style="190" customWidth="1"/>
    <col min="5" max="5" width="9.5703125" style="190" customWidth="1"/>
    <col min="6" max="6" width="13.28515625" style="190" customWidth="1"/>
    <col min="7" max="9" width="10.7109375" style="190" customWidth="1"/>
    <col min="10" max="10" width="12.85546875" style="190" customWidth="1"/>
    <col min="11" max="11" width="10.42578125" style="190" customWidth="1"/>
    <col min="12" max="12" width="9" style="190" customWidth="1"/>
    <col min="13" max="13" width="9.140625" style="190" customWidth="1"/>
    <col min="14" max="14" width="13.85546875" style="190" customWidth="1"/>
    <col min="15" max="15" width="7.140625" style="190" customWidth="1"/>
    <col min="16" max="16" width="6.28515625" style="190" customWidth="1"/>
    <col min="17" max="17" width="9.42578125" style="190" customWidth="1"/>
    <col min="18" max="19" width="6.85546875" style="190" customWidth="1"/>
    <col min="20" max="20" width="6" style="190" customWidth="1"/>
    <col min="21" max="21" width="7.42578125" style="190" customWidth="1"/>
    <col min="22" max="22" width="6.7109375" style="190" customWidth="1"/>
    <col min="23" max="16384" width="9.140625" style="190"/>
  </cols>
  <sheetData>
    <row r="1" spans="1:24" ht="15">
      <c r="V1" s="191" t="s">
        <v>531</v>
      </c>
    </row>
    <row r="2" spans="1:24" ht="15.75">
      <c r="G2" s="127" t="s">
        <v>0</v>
      </c>
      <c r="H2" s="127"/>
      <c r="I2" s="127"/>
      <c r="O2" s="85"/>
      <c r="P2" s="85"/>
      <c r="Q2" s="85"/>
      <c r="R2" s="85"/>
    </row>
    <row r="3" spans="1:24" ht="20.25">
      <c r="C3" s="722" t="s">
        <v>734</v>
      </c>
      <c r="D3" s="722"/>
      <c r="E3" s="722"/>
      <c r="F3" s="722"/>
      <c r="G3" s="722"/>
      <c r="H3" s="722"/>
      <c r="I3" s="722"/>
      <c r="J3" s="722"/>
      <c r="K3" s="722"/>
      <c r="L3" s="722"/>
      <c r="M3" s="722"/>
      <c r="N3" s="722"/>
      <c r="O3" s="131"/>
      <c r="P3" s="131"/>
      <c r="Q3" s="131"/>
      <c r="R3" s="131"/>
      <c r="S3" s="131"/>
      <c r="T3" s="131"/>
      <c r="U3" s="131"/>
      <c r="V3" s="131"/>
      <c r="W3" s="131"/>
      <c r="X3" s="131"/>
    </row>
    <row r="4" spans="1:24" ht="18">
      <c r="C4" s="192"/>
      <c r="D4" s="192"/>
      <c r="E4" s="192"/>
      <c r="F4" s="192"/>
      <c r="G4" s="192"/>
      <c r="H4" s="192"/>
      <c r="I4" s="192"/>
      <c r="J4" s="192"/>
      <c r="K4" s="192"/>
      <c r="L4" s="192"/>
      <c r="M4" s="192"/>
      <c r="N4" s="192"/>
      <c r="O4" s="192"/>
      <c r="P4" s="192"/>
      <c r="Q4" s="192"/>
      <c r="R4" s="192"/>
      <c r="S4" s="192"/>
      <c r="T4" s="192"/>
      <c r="U4" s="192"/>
      <c r="V4" s="192"/>
    </row>
    <row r="5" spans="1:24" ht="15.75">
      <c r="B5" s="723" t="s">
        <v>785</v>
      </c>
      <c r="C5" s="723"/>
      <c r="D5" s="723"/>
      <c r="E5" s="723"/>
      <c r="F5" s="723"/>
      <c r="G5" s="723"/>
      <c r="H5" s="723"/>
      <c r="I5" s="723"/>
      <c r="J5" s="723"/>
      <c r="K5" s="723"/>
      <c r="L5" s="723"/>
      <c r="M5" s="723"/>
      <c r="N5" s="723"/>
      <c r="O5" s="723"/>
      <c r="P5" s="723"/>
      <c r="Q5" s="723"/>
      <c r="R5" s="723"/>
      <c r="S5" s="723"/>
      <c r="T5" s="86"/>
      <c r="U5" s="724" t="s">
        <v>241</v>
      </c>
      <c r="V5" s="725"/>
    </row>
    <row r="6" spans="1:24" ht="15">
      <c r="K6" s="85"/>
      <c r="L6" s="85"/>
      <c r="M6" s="85"/>
      <c r="N6" s="85"/>
      <c r="O6" s="85"/>
      <c r="P6" s="85"/>
      <c r="Q6" s="85"/>
      <c r="R6" s="85"/>
    </row>
    <row r="7" spans="1:24">
      <c r="A7" s="726" t="s">
        <v>920</v>
      </c>
      <c r="B7" s="726"/>
      <c r="O7" s="727" t="s">
        <v>1069</v>
      </c>
      <c r="P7" s="727"/>
      <c r="Q7" s="727"/>
      <c r="R7" s="727"/>
      <c r="S7" s="727"/>
      <c r="T7" s="727"/>
      <c r="U7" s="727"/>
      <c r="V7" s="727"/>
    </row>
    <row r="8" spans="1:24" ht="35.25" customHeight="1">
      <c r="A8" s="705" t="s">
        <v>2</v>
      </c>
      <c r="B8" s="705" t="s">
        <v>140</v>
      </c>
      <c r="C8" s="715" t="s">
        <v>141</v>
      </c>
      <c r="D8" s="715"/>
      <c r="E8" s="715"/>
      <c r="F8" s="715" t="s">
        <v>142</v>
      </c>
      <c r="G8" s="705" t="s">
        <v>170</v>
      </c>
      <c r="H8" s="705"/>
      <c r="I8" s="705"/>
      <c r="J8" s="705"/>
      <c r="K8" s="705"/>
      <c r="L8" s="705"/>
      <c r="M8" s="705"/>
      <c r="N8" s="705"/>
      <c r="O8" s="705" t="s">
        <v>171</v>
      </c>
      <c r="P8" s="705"/>
      <c r="Q8" s="705"/>
      <c r="R8" s="705"/>
      <c r="S8" s="705"/>
      <c r="T8" s="705"/>
      <c r="U8" s="705"/>
      <c r="V8" s="705"/>
    </row>
    <row r="9" spans="1:24" ht="15">
      <c r="A9" s="705"/>
      <c r="B9" s="705"/>
      <c r="C9" s="715" t="s">
        <v>242</v>
      </c>
      <c r="D9" s="715" t="s">
        <v>40</v>
      </c>
      <c r="E9" s="715" t="s">
        <v>41</v>
      </c>
      <c r="F9" s="715"/>
      <c r="G9" s="705" t="s">
        <v>172</v>
      </c>
      <c r="H9" s="705"/>
      <c r="I9" s="705"/>
      <c r="J9" s="705"/>
      <c r="K9" s="705" t="s">
        <v>157</v>
      </c>
      <c r="L9" s="705"/>
      <c r="M9" s="705"/>
      <c r="N9" s="705"/>
      <c r="O9" s="705" t="s">
        <v>143</v>
      </c>
      <c r="P9" s="705"/>
      <c r="Q9" s="705"/>
      <c r="R9" s="705"/>
      <c r="S9" s="705" t="s">
        <v>156</v>
      </c>
      <c r="T9" s="705"/>
      <c r="U9" s="705"/>
      <c r="V9" s="705"/>
    </row>
    <row r="10" spans="1:24">
      <c r="A10" s="705"/>
      <c r="B10" s="705"/>
      <c r="C10" s="715"/>
      <c r="D10" s="715"/>
      <c r="E10" s="715"/>
      <c r="F10" s="715"/>
      <c r="G10" s="716" t="s">
        <v>144</v>
      </c>
      <c r="H10" s="717"/>
      <c r="I10" s="718"/>
      <c r="J10" s="712" t="s">
        <v>145</v>
      </c>
      <c r="K10" s="706" t="s">
        <v>144</v>
      </c>
      <c r="L10" s="707"/>
      <c r="M10" s="708"/>
      <c r="N10" s="712" t="s">
        <v>145</v>
      </c>
      <c r="O10" s="706" t="s">
        <v>144</v>
      </c>
      <c r="P10" s="707"/>
      <c r="Q10" s="708"/>
      <c r="R10" s="712" t="s">
        <v>145</v>
      </c>
      <c r="S10" s="706" t="s">
        <v>144</v>
      </c>
      <c r="T10" s="707"/>
      <c r="U10" s="708"/>
      <c r="V10" s="712" t="s">
        <v>145</v>
      </c>
    </row>
    <row r="11" spans="1:24" ht="15" customHeight="1">
      <c r="A11" s="705"/>
      <c r="B11" s="705"/>
      <c r="C11" s="715"/>
      <c r="D11" s="715"/>
      <c r="E11" s="715"/>
      <c r="F11" s="715"/>
      <c r="G11" s="719"/>
      <c r="H11" s="720"/>
      <c r="I11" s="721"/>
      <c r="J11" s="713"/>
      <c r="K11" s="709"/>
      <c r="L11" s="710"/>
      <c r="M11" s="711"/>
      <c r="N11" s="713"/>
      <c r="O11" s="709"/>
      <c r="P11" s="710"/>
      <c r="Q11" s="711"/>
      <c r="R11" s="713"/>
      <c r="S11" s="709"/>
      <c r="T11" s="710"/>
      <c r="U11" s="711"/>
      <c r="V11" s="713"/>
    </row>
    <row r="12" spans="1:24" ht="15">
      <c r="A12" s="705"/>
      <c r="B12" s="705"/>
      <c r="C12" s="715"/>
      <c r="D12" s="715"/>
      <c r="E12" s="715"/>
      <c r="F12" s="715"/>
      <c r="G12" s="194" t="s">
        <v>242</v>
      </c>
      <c r="H12" s="194" t="s">
        <v>40</v>
      </c>
      <c r="I12" s="195" t="s">
        <v>41</v>
      </c>
      <c r="J12" s="714"/>
      <c r="K12" s="193" t="s">
        <v>242</v>
      </c>
      <c r="L12" s="193" t="s">
        <v>40</v>
      </c>
      <c r="M12" s="193" t="s">
        <v>41</v>
      </c>
      <c r="N12" s="714"/>
      <c r="O12" s="193" t="s">
        <v>242</v>
      </c>
      <c r="P12" s="193" t="s">
        <v>40</v>
      </c>
      <c r="Q12" s="193" t="s">
        <v>41</v>
      </c>
      <c r="R12" s="714"/>
      <c r="S12" s="193" t="s">
        <v>242</v>
      </c>
      <c r="T12" s="193" t="s">
        <v>40</v>
      </c>
      <c r="U12" s="193" t="s">
        <v>41</v>
      </c>
      <c r="V12" s="714"/>
    </row>
    <row r="13" spans="1:24" ht="15">
      <c r="A13" s="193">
        <v>1</v>
      </c>
      <c r="B13" s="193">
        <v>2</v>
      </c>
      <c r="C13" s="193">
        <v>3</v>
      </c>
      <c r="D13" s="193">
        <v>4</v>
      </c>
      <c r="E13" s="193">
        <v>5</v>
      </c>
      <c r="F13" s="193">
        <v>6</v>
      </c>
      <c r="G13" s="193">
        <v>7</v>
      </c>
      <c r="H13" s="193">
        <v>8</v>
      </c>
      <c r="I13" s="193">
        <v>9</v>
      </c>
      <c r="J13" s="193">
        <v>10</v>
      </c>
      <c r="K13" s="193">
        <v>11</v>
      </c>
      <c r="L13" s="193">
        <v>12</v>
      </c>
      <c r="M13" s="193">
        <v>13</v>
      </c>
      <c r="N13" s="193">
        <v>14</v>
      </c>
      <c r="O13" s="193">
        <v>15</v>
      </c>
      <c r="P13" s="193">
        <v>16</v>
      </c>
      <c r="Q13" s="193">
        <v>17</v>
      </c>
      <c r="R13" s="193">
        <v>18</v>
      </c>
      <c r="S13" s="193">
        <v>19</v>
      </c>
      <c r="T13" s="193">
        <v>20</v>
      </c>
      <c r="U13" s="193">
        <v>21</v>
      </c>
      <c r="V13" s="193">
        <v>22</v>
      </c>
    </row>
    <row r="14" spans="1:24" ht="15">
      <c r="A14" s="728" t="s">
        <v>202</v>
      </c>
      <c r="B14" s="729"/>
      <c r="C14" s="193"/>
      <c r="D14" s="193"/>
      <c r="E14" s="193"/>
      <c r="F14" s="193"/>
      <c r="G14" s="193"/>
      <c r="H14" s="193"/>
      <c r="I14" s="193"/>
      <c r="J14" s="193"/>
      <c r="K14" s="193"/>
      <c r="L14" s="193"/>
      <c r="M14" s="193"/>
      <c r="N14" s="193"/>
      <c r="O14" s="193"/>
      <c r="P14" s="193"/>
      <c r="Q14" s="193"/>
      <c r="R14" s="193"/>
      <c r="S14" s="193"/>
      <c r="T14" s="193"/>
      <c r="U14" s="193"/>
      <c r="V14" s="193"/>
    </row>
    <row r="15" spans="1:24" ht="19.5" customHeight="1">
      <c r="A15" s="193">
        <v>1</v>
      </c>
      <c r="B15" s="196" t="s">
        <v>201</v>
      </c>
      <c r="C15" s="412">
        <v>7811.64</v>
      </c>
      <c r="D15" s="412">
        <v>2527.48</v>
      </c>
      <c r="E15" s="412">
        <v>174.53</v>
      </c>
      <c r="F15" s="413" t="s">
        <v>949</v>
      </c>
      <c r="G15" s="412">
        <v>7811.64</v>
      </c>
      <c r="H15" s="412">
        <v>2527.48</v>
      </c>
      <c r="I15" s="412">
        <v>174.53</v>
      </c>
      <c r="J15" s="413" t="s">
        <v>1062</v>
      </c>
      <c r="K15" s="412">
        <v>7811.64</v>
      </c>
      <c r="L15" s="412">
        <v>2527.48</v>
      </c>
      <c r="M15" s="412">
        <v>174.53</v>
      </c>
      <c r="N15" s="737" t="s">
        <v>1082</v>
      </c>
      <c r="O15" s="731" t="s">
        <v>1086</v>
      </c>
      <c r="P15" s="731"/>
      <c r="Q15" s="731"/>
      <c r="R15" s="731"/>
      <c r="S15" s="731"/>
      <c r="T15" s="731"/>
      <c r="U15" s="731"/>
      <c r="V15" s="732"/>
    </row>
    <row r="16" spans="1:24" ht="18" customHeight="1">
      <c r="A16" s="193">
        <v>2</v>
      </c>
      <c r="B16" s="196" t="s">
        <v>146</v>
      </c>
      <c r="C16" s="413">
        <v>10461.93</v>
      </c>
      <c r="D16" s="413">
        <v>3384.99</v>
      </c>
      <c r="E16" s="413">
        <v>233.74</v>
      </c>
      <c r="F16" s="413" t="s">
        <v>950</v>
      </c>
      <c r="G16" s="412">
        <v>10461.93</v>
      </c>
      <c r="H16" s="413">
        <v>3384.99</v>
      </c>
      <c r="I16" s="413">
        <v>233.74</v>
      </c>
      <c r="J16" s="413" t="s">
        <v>1063</v>
      </c>
      <c r="K16" s="412">
        <v>10461.93</v>
      </c>
      <c r="L16" s="413">
        <v>3384.99</v>
      </c>
      <c r="M16" s="413">
        <v>233.74</v>
      </c>
      <c r="N16" s="738"/>
      <c r="O16" s="733"/>
      <c r="P16" s="733"/>
      <c r="Q16" s="733"/>
      <c r="R16" s="733"/>
      <c r="S16" s="733"/>
      <c r="T16" s="733"/>
      <c r="U16" s="733"/>
      <c r="V16" s="734"/>
    </row>
    <row r="17" spans="1:24" ht="22.5" customHeight="1">
      <c r="A17" s="193">
        <v>3</v>
      </c>
      <c r="B17" s="196" t="s">
        <v>147</v>
      </c>
      <c r="C17" s="413">
        <v>13357.94</v>
      </c>
      <c r="D17" s="413">
        <v>4322</v>
      </c>
      <c r="E17" s="413">
        <v>298.44</v>
      </c>
      <c r="F17" s="413" t="s">
        <v>951</v>
      </c>
      <c r="G17" s="412">
        <v>13357.94</v>
      </c>
      <c r="H17" s="412">
        <v>4322</v>
      </c>
      <c r="I17" s="413">
        <v>298.44</v>
      </c>
      <c r="J17" s="413" t="s">
        <v>1064</v>
      </c>
      <c r="K17" s="412">
        <v>13357.94</v>
      </c>
      <c r="L17" s="412">
        <v>4322</v>
      </c>
      <c r="M17" s="413">
        <v>298.44</v>
      </c>
      <c r="N17" s="197" t="s">
        <v>1083</v>
      </c>
      <c r="O17" s="735"/>
      <c r="P17" s="735"/>
      <c r="Q17" s="735"/>
      <c r="R17" s="735"/>
      <c r="S17" s="735"/>
      <c r="T17" s="735"/>
      <c r="U17" s="735"/>
      <c r="V17" s="736"/>
    </row>
    <row r="18" spans="1:24" ht="18" customHeight="1">
      <c r="A18" s="728" t="s">
        <v>203</v>
      </c>
      <c r="B18" s="729"/>
      <c r="C18" s="197"/>
      <c r="D18" s="197"/>
      <c r="E18" s="197"/>
      <c r="F18" s="197"/>
      <c r="G18" s="197"/>
      <c r="H18" s="197"/>
      <c r="I18" s="197"/>
      <c r="J18" s="197"/>
      <c r="K18" s="197"/>
      <c r="L18" s="197"/>
      <c r="M18" s="197"/>
      <c r="N18" s="197"/>
      <c r="O18" s="197"/>
      <c r="P18" s="197"/>
      <c r="Q18" s="197"/>
      <c r="R18" s="197"/>
      <c r="S18" s="197"/>
      <c r="T18" s="197"/>
      <c r="U18" s="197"/>
      <c r="V18" s="197"/>
    </row>
    <row r="19" spans="1:24" ht="18" customHeight="1">
      <c r="A19" s="197">
        <v>4</v>
      </c>
      <c r="B19" s="196" t="s">
        <v>192</v>
      </c>
      <c r="C19" s="197"/>
      <c r="D19" s="197"/>
      <c r="E19" s="197"/>
      <c r="F19" s="197"/>
      <c r="G19" s="197"/>
      <c r="H19" s="197"/>
      <c r="I19" s="197"/>
      <c r="J19" s="197"/>
      <c r="K19" s="197"/>
      <c r="L19" s="197"/>
      <c r="M19" s="197"/>
      <c r="N19" s="197"/>
      <c r="O19" s="197"/>
      <c r="P19" s="197"/>
      <c r="Q19" s="197"/>
      <c r="R19" s="197"/>
      <c r="S19" s="197"/>
      <c r="T19" s="197"/>
      <c r="U19" s="197"/>
      <c r="V19" s="197"/>
    </row>
    <row r="20" spans="1:24" ht="18" customHeight="1">
      <c r="A20" s="197">
        <v>5</v>
      </c>
      <c r="B20" s="196" t="s">
        <v>125</v>
      </c>
      <c r="C20" s="513">
        <v>407.75</v>
      </c>
      <c r="D20" s="513">
        <v>131.93</v>
      </c>
      <c r="E20" s="513">
        <v>9.11</v>
      </c>
      <c r="F20" s="413"/>
      <c r="G20" s="513">
        <v>407.75</v>
      </c>
      <c r="H20" s="513">
        <v>131.93</v>
      </c>
      <c r="I20" s="513">
        <v>9.11</v>
      </c>
      <c r="J20" s="197"/>
      <c r="K20" s="197"/>
      <c r="L20" s="197"/>
      <c r="M20" s="197"/>
      <c r="N20" s="197"/>
      <c r="O20" s="197"/>
      <c r="P20" s="197"/>
      <c r="Q20" s="197"/>
      <c r="R20" s="197"/>
      <c r="S20" s="197"/>
      <c r="T20" s="197"/>
      <c r="U20" s="197"/>
      <c r="V20" s="197"/>
    </row>
    <row r="21" spans="1:24" ht="27" customHeight="1">
      <c r="A21" s="197">
        <v>6</v>
      </c>
      <c r="B21" s="411" t="s">
        <v>837</v>
      </c>
      <c r="C21" s="412">
        <v>96.6</v>
      </c>
      <c r="D21" s="412">
        <v>31.26</v>
      </c>
      <c r="E21" s="412">
        <v>2.16</v>
      </c>
      <c r="F21" s="413"/>
      <c r="G21" s="412">
        <v>96.6</v>
      </c>
      <c r="H21" s="412">
        <v>31.26</v>
      </c>
      <c r="I21" s="412">
        <v>2.16</v>
      </c>
      <c r="J21" s="197"/>
      <c r="K21" s="197"/>
      <c r="L21" s="197"/>
      <c r="M21" s="197"/>
      <c r="N21" s="197"/>
      <c r="O21" s="197"/>
      <c r="P21" s="197"/>
      <c r="Q21" s="197"/>
      <c r="R21" s="197"/>
      <c r="S21" s="197"/>
      <c r="T21" s="197"/>
      <c r="U21" s="197"/>
      <c r="V21" s="197"/>
    </row>
    <row r="22" spans="1:24">
      <c r="A22" s="687" t="s">
        <v>1059</v>
      </c>
      <c r="B22" s="687"/>
      <c r="C22" s="687"/>
      <c r="D22" s="687"/>
      <c r="E22" s="687"/>
      <c r="F22" s="687"/>
      <c r="G22" s="687"/>
      <c r="H22" s="687"/>
      <c r="I22" s="687"/>
      <c r="J22" s="687"/>
      <c r="K22" s="687"/>
      <c r="L22" s="687"/>
      <c r="M22" s="687"/>
      <c r="N22" s="687"/>
      <c r="O22" s="687"/>
      <c r="P22" s="687"/>
      <c r="Q22" s="687"/>
      <c r="R22" s="687"/>
      <c r="S22" s="687"/>
      <c r="T22" s="687"/>
      <c r="U22" s="687"/>
      <c r="V22" s="687"/>
    </row>
    <row r="24" spans="1:24" ht="14.25">
      <c r="A24" s="730" t="s">
        <v>158</v>
      </c>
      <c r="B24" s="730"/>
      <c r="C24" s="730"/>
      <c r="D24" s="730"/>
      <c r="E24" s="730"/>
      <c r="F24" s="730"/>
      <c r="G24" s="730"/>
      <c r="H24" s="730"/>
      <c r="I24" s="730"/>
      <c r="J24" s="730"/>
      <c r="K24" s="730"/>
      <c r="L24" s="730"/>
      <c r="M24" s="730"/>
      <c r="N24" s="730"/>
      <c r="O24" s="730"/>
      <c r="P24" s="730"/>
      <c r="Q24" s="730"/>
      <c r="R24" s="730"/>
      <c r="S24" s="730"/>
      <c r="T24" s="730"/>
      <c r="U24" s="730"/>
      <c r="V24" s="730"/>
    </row>
    <row r="25" spans="1:24" ht="14.25">
      <c r="A25" s="576"/>
      <c r="B25" s="576"/>
      <c r="C25" s="576"/>
      <c r="D25" s="576"/>
      <c r="E25" s="576"/>
      <c r="F25" s="576"/>
      <c r="G25" s="576"/>
      <c r="H25" s="576"/>
      <c r="I25" s="14"/>
      <c r="J25" s="14"/>
      <c r="K25" s="14"/>
      <c r="L25" s="14"/>
      <c r="M25" s="14"/>
      <c r="N25" s="14"/>
      <c r="O25" s="14"/>
      <c r="P25" s="14"/>
      <c r="Q25" s="14"/>
      <c r="R25" s="576"/>
      <c r="S25" s="576"/>
      <c r="T25" s="576"/>
      <c r="U25" s="576"/>
      <c r="V25" s="576"/>
    </row>
    <row r="26" spans="1:24">
      <c r="A26" s="84"/>
      <c r="B26" s="84"/>
      <c r="C26" s="84"/>
      <c r="D26" s="84"/>
      <c r="E26" s="84"/>
      <c r="F26" s="84"/>
      <c r="G26" s="84"/>
      <c r="H26" s="84"/>
      <c r="I26" s="14"/>
      <c r="J26" s="14"/>
      <c r="K26" s="14"/>
      <c r="L26" s="14"/>
      <c r="M26" s="623" t="s">
        <v>1079</v>
      </c>
      <c r="N26" s="623"/>
      <c r="O26" s="623"/>
      <c r="P26" s="623"/>
      <c r="Q26" s="623"/>
      <c r="R26" s="84"/>
    </row>
    <row r="27" spans="1:24" ht="15.75" customHeight="1">
      <c r="A27" s="96" t="s">
        <v>12</v>
      </c>
      <c r="B27" s="96"/>
      <c r="C27" s="96"/>
      <c r="D27" s="96"/>
      <c r="E27" s="96"/>
      <c r="G27" s="96"/>
      <c r="H27" s="96"/>
      <c r="I27" s="578"/>
      <c r="J27" s="578"/>
      <c r="K27" s="578"/>
      <c r="L27" s="578"/>
      <c r="M27" s="675" t="s">
        <v>1058</v>
      </c>
      <c r="N27" s="675"/>
      <c r="O27" s="675"/>
      <c r="P27" s="675"/>
      <c r="Q27" s="675"/>
      <c r="R27" s="517"/>
      <c r="S27" s="517"/>
      <c r="T27" s="517"/>
      <c r="U27" s="517"/>
      <c r="V27" s="135"/>
    </row>
    <row r="28" spans="1:24" ht="15.75" customHeight="1">
      <c r="A28" s="135"/>
      <c r="B28" s="135"/>
      <c r="C28" s="135"/>
      <c r="D28" s="135"/>
      <c r="E28" s="135"/>
      <c r="F28" s="135"/>
      <c r="G28" s="135"/>
      <c r="H28" s="135"/>
      <c r="I28" s="435"/>
      <c r="J28" s="435"/>
      <c r="K28" s="435"/>
      <c r="L28" s="435"/>
      <c r="M28" s="435"/>
      <c r="N28" s="435"/>
      <c r="O28" s="435"/>
      <c r="P28" s="578"/>
      <c r="Q28" s="578"/>
      <c r="R28" s="135"/>
      <c r="S28" s="135"/>
      <c r="T28" s="135"/>
      <c r="U28" s="135"/>
      <c r="V28" s="135"/>
    </row>
    <row r="29" spans="1:24" ht="15.75">
      <c r="A29" s="135"/>
      <c r="B29" s="135"/>
      <c r="C29" s="135"/>
      <c r="D29" s="135"/>
      <c r="E29" s="135"/>
      <c r="F29" s="135"/>
      <c r="G29" s="135"/>
      <c r="H29" s="135"/>
      <c r="I29" s="435"/>
      <c r="J29" s="624" t="s">
        <v>1081</v>
      </c>
      <c r="K29" s="624"/>
      <c r="L29" s="435"/>
      <c r="M29" s="435"/>
      <c r="N29" s="435"/>
      <c r="O29" s="435"/>
      <c r="P29" s="435"/>
      <c r="Q29" s="435"/>
      <c r="R29" s="135"/>
      <c r="S29" s="135"/>
      <c r="T29" s="135"/>
      <c r="U29" s="135"/>
      <c r="V29" s="135"/>
    </row>
    <row r="30" spans="1:24" ht="22.5" customHeight="1">
      <c r="A30" s="84"/>
      <c r="B30" s="84"/>
      <c r="C30" s="84"/>
      <c r="D30" s="84"/>
      <c r="E30" s="84"/>
      <c r="F30" s="84"/>
      <c r="G30" s="84"/>
      <c r="H30" s="84"/>
      <c r="I30" s="14"/>
      <c r="J30" s="14"/>
      <c r="K30" s="14"/>
      <c r="L30" s="34"/>
      <c r="M30" s="623" t="s">
        <v>1080</v>
      </c>
      <c r="N30" s="623"/>
      <c r="O30" s="623"/>
      <c r="P30" s="623"/>
      <c r="Q30" s="623"/>
      <c r="V30" s="593"/>
      <c r="W30" s="593"/>
      <c r="X30" s="593"/>
    </row>
    <row r="31" spans="1:24">
      <c r="I31" s="14"/>
      <c r="J31" s="14"/>
      <c r="K31" s="14"/>
      <c r="L31" s="14"/>
      <c r="M31" s="14"/>
      <c r="N31" s="14"/>
      <c r="O31" s="14"/>
      <c r="P31" s="14"/>
      <c r="Q31" s="14"/>
    </row>
  </sheetData>
  <mergeCells count="36">
    <mergeCell ref="A14:B14"/>
    <mergeCell ref="A18:B18"/>
    <mergeCell ref="A24:V24"/>
    <mergeCell ref="A22:V22"/>
    <mergeCell ref="O15:V17"/>
    <mergeCell ref="N15:N16"/>
    <mergeCell ref="C3:N3"/>
    <mergeCell ref="B5:S5"/>
    <mergeCell ref="U5:V5"/>
    <mergeCell ref="A7:B7"/>
    <mergeCell ref="O7:V7"/>
    <mergeCell ref="O8:V8"/>
    <mergeCell ref="A8:A12"/>
    <mergeCell ref="B8:B12"/>
    <mergeCell ref="C8:E8"/>
    <mergeCell ref="F8:F12"/>
    <mergeCell ref="G8:N8"/>
    <mergeCell ref="G10:I11"/>
    <mergeCell ref="J10:J12"/>
    <mergeCell ref="C9:C12"/>
    <mergeCell ref="D9:D12"/>
    <mergeCell ref="E9:E12"/>
    <mergeCell ref="G9:J9"/>
    <mergeCell ref="V10:V12"/>
    <mergeCell ref="S10:U11"/>
    <mergeCell ref="S9:V9"/>
    <mergeCell ref="R10:R12"/>
    <mergeCell ref="M26:Q26"/>
    <mergeCell ref="M27:Q27"/>
    <mergeCell ref="J29:K29"/>
    <mergeCell ref="M30:Q30"/>
    <mergeCell ref="K9:N9"/>
    <mergeCell ref="O9:R9"/>
    <mergeCell ref="K10:M11"/>
    <mergeCell ref="N10:N12"/>
    <mergeCell ref="O10:Q11"/>
  </mergeCells>
  <printOptions horizontalCentered="1"/>
  <pageMargins left="0.19685039370078741" right="0.19685039370078741" top="0.23622047244094491" bottom="0" header="0.31496062992125984" footer="0.31496062992125984"/>
  <pageSetup paperSize="9" scale="67"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sheetPr>
    <pageSetUpPr fitToPage="1"/>
  </sheetPr>
  <dimension ref="A1:BK542"/>
  <sheetViews>
    <sheetView tabSelected="1" view="pageBreakPreview" topLeftCell="A36" zoomScaleSheetLayoutView="100" workbookViewId="0">
      <selection activeCell="C43" sqref="C43"/>
    </sheetView>
  </sheetViews>
  <sheetFormatPr defaultRowHeight="12.75"/>
  <cols>
    <col min="1" max="1" width="5.5703125" style="275" customWidth="1"/>
    <col min="2" max="2" width="14.7109375" style="275" customWidth="1"/>
    <col min="3" max="3" width="10.28515625" style="275" customWidth="1"/>
    <col min="4" max="4" width="12.85546875" style="275" customWidth="1"/>
    <col min="5" max="5" width="8.7109375" style="261" customWidth="1"/>
    <col min="6" max="7" width="8" style="261" customWidth="1"/>
    <col min="8" max="10" width="8.140625" style="261" customWidth="1"/>
    <col min="11" max="11" width="10.7109375" style="261" customWidth="1"/>
    <col min="12" max="12" width="8.140625" style="261" customWidth="1"/>
    <col min="13" max="13" width="9.140625" style="275"/>
    <col min="14" max="14" width="12.42578125" style="275" customWidth="1"/>
    <col min="15" max="63" width="9.140625" style="275"/>
    <col min="64" max="16384" width="9.140625" style="261"/>
  </cols>
  <sheetData>
    <row r="1" spans="1:63" ht="12.75" customHeight="1">
      <c r="D1" s="992"/>
      <c r="E1" s="992"/>
      <c r="F1" s="275"/>
      <c r="G1" s="275"/>
      <c r="H1" s="275"/>
      <c r="I1" s="275"/>
      <c r="J1" s="275"/>
      <c r="K1" s="275"/>
      <c r="L1" s="275"/>
    </row>
    <row r="2" spans="1:63" ht="15.75">
      <c r="A2" s="990" t="s">
        <v>0</v>
      </c>
      <c r="B2" s="990"/>
      <c r="C2" s="990"/>
      <c r="D2" s="990"/>
      <c r="E2" s="990"/>
      <c r="F2" s="990"/>
      <c r="G2" s="990"/>
      <c r="H2" s="990"/>
      <c r="I2" s="990"/>
      <c r="J2" s="990"/>
      <c r="K2" s="990"/>
      <c r="L2" s="990"/>
    </row>
    <row r="3" spans="1:63" ht="18">
      <c r="A3" s="991" t="s">
        <v>734</v>
      </c>
      <c r="B3" s="991"/>
      <c r="C3" s="991"/>
      <c r="D3" s="991"/>
      <c r="E3" s="991"/>
      <c r="F3" s="991"/>
      <c r="G3" s="991"/>
      <c r="H3" s="991"/>
      <c r="I3" s="991"/>
      <c r="J3" s="991"/>
      <c r="K3" s="991"/>
      <c r="L3" s="991"/>
    </row>
    <row r="4" spans="1:63" ht="12.75" customHeight="1">
      <c r="A4" s="989" t="s">
        <v>744</v>
      </c>
      <c r="B4" s="989"/>
      <c r="C4" s="989"/>
      <c r="D4" s="989"/>
      <c r="E4" s="989"/>
      <c r="F4" s="989"/>
      <c r="G4" s="989"/>
      <c r="H4" s="989"/>
      <c r="I4" s="989"/>
      <c r="J4" s="989"/>
      <c r="K4" s="989"/>
      <c r="L4" s="989"/>
    </row>
    <row r="5" spans="1:63" s="262" customFormat="1" ht="7.5" customHeight="1">
      <c r="A5" s="989"/>
      <c r="B5" s="989"/>
      <c r="C5" s="989"/>
      <c r="D5" s="989"/>
      <c r="E5" s="989"/>
      <c r="F5" s="989"/>
      <c r="G5" s="989"/>
      <c r="H5" s="989"/>
      <c r="I5" s="989"/>
      <c r="J5" s="989"/>
      <c r="K5" s="989"/>
      <c r="L5" s="989"/>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row>
    <row r="6" spans="1:63">
      <c r="A6" s="993"/>
      <c r="B6" s="993"/>
      <c r="C6" s="993"/>
      <c r="D6" s="993"/>
      <c r="E6" s="993"/>
      <c r="F6" s="993"/>
      <c r="G6" s="993"/>
      <c r="H6" s="993"/>
      <c r="I6" s="993"/>
      <c r="J6" s="993"/>
      <c r="K6" s="993"/>
      <c r="L6" s="993"/>
    </row>
    <row r="7" spans="1:63">
      <c r="A7" s="999" t="s">
        <v>919</v>
      </c>
      <c r="B7" s="999"/>
      <c r="D7" s="309"/>
      <c r="E7" s="275"/>
      <c r="F7" s="275"/>
      <c r="G7" s="275"/>
      <c r="H7" s="995"/>
      <c r="I7" s="995"/>
      <c r="J7" s="995"/>
      <c r="K7" s="995"/>
      <c r="L7" s="995"/>
    </row>
    <row r="8" spans="1:63" ht="39" customHeight="1">
      <c r="A8" s="900" t="s">
        <v>2</v>
      </c>
      <c r="B8" s="900" t="s">
        <v>3</v>
      </c>
      <c r="C8" s="1008" t="s">
        <v>479</v>
      </c>
      <c r="D8" s="1000" t="s">
        <v>81</v>
      </c>
      <c r="E8" s="996" t="s">
        <v>82</v>
      </c>
      <c r="F8" s="997"/>
      <c r="G8" s="997"/>
      <c r="H8" s="998"/>
      <c r="I8" s="900" t="s">
        <v>641</v>
      </c>
      <c r="J8" s="900"/>
      <c r="K8" s="900"/>
      <c r="L8" s="900"/>
      <c r="M8" s="1002" t="s">
        <v>697</v>
      </c>
      <c r="N8" s="1002"/>
    </row>
    <row r="9" spans="1:63" ht="54.75" customHeight="1">
      <c r="A9" s="900"/>
      <c r="B9" s="900"/>
      <c r="C9" s="1009"/>
      <c r="D9" s="1001"/>
      <c r="E9" s="326" t="s">
        <v>86</v>
      </c>
      <c r="F9" s="326" t="s">
        <v>18</v>
      </c>
      <c r="G9" s="326" t="s">
        <v>39</v>
      </c>
      <c r="H9" s="326" t="s">
        <v>676</v>
      </c>
      <c r="I9" s="332" t="s">
        <v>16</v>
      </c>
      <c r="J9" s="438" t="s">
        <v>998</v>
      </c>
      <c r="K9" s="438" t="s">
        <v>999</v>
      </c>
      <c r="L9" s="438" t="s">
        <v>1000</v>
      </c>
      <c r="M9" s="344" t="s">
        <v>702</v>
      </c>
      <c r="N9" s="344" t="s">
        <v>700</v>
      </c>
    </row>
    <row r="10" spans="1:63" s="340" customFormat="1">
      <c r="A10" s="338">
        <v>1</v>
      </c>
      <c r="B10" s="338">
        <v>2</v>
      </c>
      <c r="C10" s="338">
        <v>3</v>
      </c>
      <c r="D10" s="338">
        <v>4</v>
      </c>
      <c r="E10" s="338">
        <v>5</v>
      </c>
      <c r="F10" s="338">
        <v>6</v>
      </c>
      <c r="G10" s="338">
        <v>7</v>
      </c>
      <c r="H10" s="338">
        <v>8</v>
      </c>
      <c r="I10" s="338">
        <v>9</v>
      </c>
      <c r="J10" s="338">
        <v>10</v>
      </c>
      <c r="K10" s="338">
        <v>11</v>
      </c>
      <c r="L10" s="338">
        <v>12</v>
      </c>
      <c r="M10" s="338">
        <v>15</v>
      </c>
      <c r="N10" s="338">
        <v>16</v>
      </c>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row>
    <row r="11" spans="1:63">
      <c r="A11" s="279">
        <v>1</v>
      </c>
      <c r="B11" s="379" t="s">
        <v>887</v>
      </c>
      <c r="C11" s="280">
        <f>'enrolment vs availed_UPY'!J11</f>
        <v>0</v>
      </c>
      <c r="D11" s="312">
        <v>312</v>
      </c>
      <c r="E11" s="480">
        <f>F11</f>
        <v>0</v>
      </c>
      <c r="F11" s="480">
        <f>C11*150*D11/1000000</f>
        <v>0</v>
      </c>
      <c r="G11" s="891" t="s">
        <v>946</v>
      </c>
      <c r="H11" s="1003"/>
      <c r="I11" s="480">
        <f>J11+K11+L11</f>
        <v>0</v>
      </c>
      <c r="J11" s="480">
        <f>C11*185*15/1000000</f>
        <v>0</v>
      </c>
      <c r="K11" s="480">
        <f>C11*20*22/1000000</f>
        <v>0</v>
      </c>
      <c r="L11" s="480">
        <f>C11*20*22/1000000</f>
        <v>0</v>
      </c>
      <c r="M11" s="280">
        <v>150</v>
      </c>
      <c r="N11" s="481">
        <f>O11*1500/100000</f>
        <v>0</v>
      </c>
      <c r="O11" s="482">
        <f>I11+F11</f>
        <v>0</v>
      </c>
    </row>
    <row r="12" spans="1:63">
      <c r="A12" s="279">
        <v>2</v>
      </c>
      <c r="B12" s="379" t="s">
        <v>888</v>
      </c>
      <c r="C12" s="280">
        <f>'enrolment vs availed_UPY'!J12</f>
        <v>30</v>
      </c>
      <c r="D12" s="312">
        <v>312</v>
      </c>
      <c r="E12" s="480">
        <f t="shared" ref="E12:E43" si="0">F12</f>
        <v>1.4039999999999999</v>
      </c>
      <c r="F12" s="480">
        <f t="shared" ref="F12:F43" si="1">C12*150*D12/1000000</f>
        <v>1.4039999999999999</v>
      </c>
      <c r="G12" s="1004"/>
      <c r="H12" s="1005"/>
      <c r="I12" s="480">
        <f t="shared" ref="I12:I43" si="2">J12+K12+L12</f>
        <v>0.10965000000000001</v>
      </c>
      <c r="J12" s="480">
        <f t="shared" ref="J12:J43" si="3">C12*185*15/1000000</f>
        <v>8.3250000000000005E-2</v>
      </c>
      <c r="K12" s="480">
        <f t="shared" ref="K12:K43" si="4">C12*20*22/1000000</f>
        <v>1.32E-2</v>
      </c>
      <c r="L12" s="480">
        <f t="shared" ref="L12:L43" si="5">C12*20*22/1000000</f>
        <v>1.32E-2</v>
      </c>
      <c r="M12" s="280">
        <v>150</v>
      </c>
      <c r="N12" s="481">
        <f t="shared" ref="N12:N43" si="6">O12*1500/100000</f>
        <v>2.2704749999999999E-2</v>
      </c>
      <c r="O12" s="482">
        <f t="shared" ref="O12:O43" si="7">I12+F12</f>
        <v>1.5136499999999999</v>
      </c>
    </row>
    <row r="13" spans="1:63">
      <c r="A13" s="279">
        <v>3</v>
      </c>
      <c r="B13" s="379" t="s">
        <v>889</v>
      </c>
      <c r="C13" s="280">
        <f>'enrolment vs availed_UPY'!J13</f>
        <v>220</v>
      </c>
      <c r="D13" s="312">
        <v>312</v>
      </c>
      <c r="E13" s="480">
        <f t="shared" si="0"/>
        <v>10.295999999999999</v>
      </c>
      <c r="F13" s="480">
        <f t="shared" si="1"/>
        <v>10.295999999999999</v>
      </c>
      <c r="G13" s="1004"/>
      <c r="H13" s="1005"/>
      <c r="I13" s="480">
        <f t="shared" si="2"/>
        <v>0.80410000000000004</v>
      </c>
      <c r="J13" s="480">
        <f t="shared" si="3"/>
        <v>0.61050000000000004</v>
      </c>
      <c r="K13" s="480">
        <f t="shared" si="4"/>
        <v>9.6799999999999997E-2</v>
      </c>
      <c r="L13" s="480">
        <f t="shared" si="5"/>
        <v>9.6799999999999997E-2</v>
      </c>
      <c r="M13" s="280">
        <v>150</v>
      </c>
      <c r="N13" s="481">
        <f t="shared" si="6"/>
        <v>0.16650149999999997</v>
      </c>
      <c r="O13" s="482">
        <f t="shared" si="7"/>
        <v>11.100099999999999</v>
      </c>
    </row>
    <row r="14" spans="1:63">
      <c r="A14" s="279">
        <v>4</v>
      </c>
      <c r="B14" s="379" t="s">
        <v>890</v>
      </c>
      <c r="C14" s="280">
        <f>'enrolment vs availed_UPY'!J14</f>
        <v>0</v>
      </c>
      <c r="D14" s="312">
        <v>312</v>
      </c>
      <c r="E14" s="480">
        <f t="shared" si="0"/>
        <v>0</v>
      </c>
      <c r="F14" s="480">
        <f t="shared" si="1"/>
        <v>0</v>
      </c>
      <c r="G14" s="1004"/>
      <c r="H14" s="1005"/>
      <c r="I14" s="480">
        <f t="shared" si="2"/>
        <v>0</v>
      </c>
      <c r="J14" s="480">
        <f t="shared" si="3"/>
        <v>0</v>
      </c>
      <c r="K14" s="480">
        <f t="shared" si="4"/>
        <v>0</v>
      </c>
      <c r="L14" s="480">
        <f t="shared" si="5"/>
        <v>0</v>
      </c>
      <c r="M14" s="280">
        <v>150</v>
      </c>
      <c r="N14" s="481">
        <f t="shared" si="6"/>
        <v>0</v>
      </c>
      <c r="O14" s="482">
        <f t="shared" si="7"/>
        <v>0</v>
      </c>
    </row>
    <row r="15" spans="1:63">
      <c r="A15" s="279">
        <v>5</v>
      </c>
      <c r="B15" s="379" t="s">
        <v>891</v>
      </c>
      <c r="C15" s="280">
        <f>'enrolment vs availed_UPY'!J15</f>
        <v>314</v>
      </c>
      <c r="D15" s="312">
        <v>312</v>
      </c>
      <c r="E15" s="480">
        <f t="shared" si="0"/>
        <v>14.6952</v>
      </c>
      <c r="F15" s="480">
        <f t="shared" si="1"/>
        <v>14.6952</v>
      </c>
      <c r="G15" s="1004"/>
      <c r="H15" s="1005"/>
      <c r="I15" s="480">
        <f t="shared" si="2"/>
        <v>1.14767</v>
      </c>
      <c r="J15" s="480">
        <f t="shared" si="3"/>
        <v>0.87134999999999996</v>
      </c>
      <c r="K15" s="480">
        <f t="shared" si="4"/>
        <v>0.13816000000000001</v>
      </c>
      <c r="L15" s="480">
        <f t="shared" si="5"/>
        <v>0.13816000000000001</v>
      </c>
      <c r="M15" s="280">
        <v>150</v>
      </c>
      <c r="N15" s="481">
        <f t="shared" si="6"/>
        <v>0.23764304999999999</v>
      </c>
      <c r="O15" s="482">
        <f t="shared" si="7"/>
        <v>15.84287</v>
      </c>
    </row>
    <row r="16" spans="1:63">
      <c r="A16" s="279">
        <v>6</v>
      </c>
      <c r="B16" s="379" t="s">
        <v>892</v>
      </c>
      <c r="C16" s="280">
        <f>'enrolment vs availed_UPY'!J16</f>
        <v>0</v>
      </c>
      <c r="D16" s="312">
        <v>312</v>
      </c>
      <c r="E16" s="480">
        <f t="shared" si="0"/>
        <v>0</v>
      </c>
      <c r="F16" s="480">
        <f t="shared" si="1"/>
        <v>0</v>
      </c>
      <c r="G16" s="1004"/>
      <c r="H16" s="1005"/>
      <c r="I16" s="480">
        <f t="shared" si="2"/>
        <v>0</v>
      </c>
      <c r="J16" s="480">
        <f t="shared" si="3"/>
        <v>0</v>
      </c>
      <c r="K16" s="480">
        <f t="shared" si="4"/>
        <v>0</v>
      </c>
      <c r="L16" s="480">
        <f t="shared" si="5"/>
        <v>0</v>
      </c>
      <c r="M16" s="280">
        <v>150</v>
      </c>
      <c r="N16" s="481">
        <f t="shared" si="6"/>
        <v>0</v>
      </c>
      <c r="O16" s="482">
        <f t="shared" si="7"/>
        <v>0</v>
      </c>
    </row>
    <row r="17" spans="1:15">
      <c r="A17" s="279">
        <v>7</v>
      </c>
      <c r="B17" s="379" t="s">
        <v>893</v>
      </c>
      <c r="C17" s="280">
        <f>'enrolment vs availed_UPY'!J17</f>
        <v>308</v>
      </c>
      <c r="D17" s="312">
        <v>312</v>
      </c>
      <c r="E17" s="480">
        <f t="shared" si="0"/>
        <v>14.414400000000001</v>
      </c>
      <c r="F17" s="480">
        <f t="shared" si="1"/>
        <v>14.414400000000001</v>
      </c>
      <c r="G17" s="1004"/>
      <c r="H17" s="1005"/>
      <c r="I17" s="480">
        <f t="shared" si="2"/>
        <v>1.12574</v>
      </c>
      <c r="J17" s="480">
        <f t="shared" si="3"/>
        <v>0.85470000000000002</v>
      </c>
      <c r="K17" s="480">
        <f t="shared" si="4"/>
        <v>0.13552</v>
      </c>
      <c r="L17" s="480">
        <f t="shared" si="5"/>
        <v>0.13552</v>
      </c>
      <c r="M17" s="280">
        <v>150</v>
      </c>
      <c r="N17" s="481">
        <f t="shared" si="6"/>
        <v>0.23310210000000003</v>
      </c>
      <c r="O17" s="482">
        <f t="shared" si="7"/>
        <v>15.540140000000001</v>
      </c>
    </row>
    <row r="18" spans="1:15">
      <c r="A18" s="279">
        <v>8</v>
      </c>
      <c r="B18" s="379" t="s">
        <v>894</v>
      </c>
      <c r="C18" s="280">
        <f>'enrolment vs availed_UPY'!J18</f>
        <v>786</v>
      </c>
      <c r="D18" s="312">
        <v>312</v>
      </c>
      <c r="E18" s="480">
        <f t="shared" si="0"/>
        <v>36.784799999999997</v>
      </c>
      <c r="F18" s="480">
        <f t="shared" si="1"/>
        <v>36.784799999999997</v>
      </c>
      <c r="G18" s="1004"/>
      <c r="H18" s="1005"/>
      <c r="I18" s="480">
        <f t="shared" si="2"/>
        <v>2.87283</v>
      </c>
      <c r="J18" s="480">
        <f t="shared" si="3"/>
        <v>2.1811500000000001</v>
      </c>
      <c r="K18" s="480">
        <f t="shared" si="4"/>
        <v>0.34583999999999998</v>
      </c>
      <c r="L18" s="480">
        <f t="shared" si="5"/>
        <v>0.34583999999999998</v>
      </c>
      <c r="M18" s="280">
        <v>150</v>
      </c>
      <c r="N18" s="481">
        <f t="shared" si="6"/>
        <v>0.59486444999999999</v>
      </c>
      <c r="O18" s="482">
        <f t="shared" si="7"/>
        <v>39.657629999999997</v>
      </c>
    </row>
    <row r="19" spans="1:15">
      <c r="A19" s="279">
        <v>9</v>
      </c>
      <c r="B19" s="379" t="s">
        <v>895</v>
      </c>
      <c r="C19" s="280">
        <f>'enrolment vs availed_UPY'!J19</f>
        <v>0</v>
      </c>
      <c r="D19" s="312">
        <v>312</v>
      </c>
      <c r="E19" s="480">
        <f t="shared" si="0"/>
        <v>0</v>
      </c>
      <c r="F19" s="480">
        <f t="shared" si="1"/>
        <v>0</v>
      </c>
      <c r="G19" s="1004"/>
      <c r="H19" s="1005"/>
      <c r="I19" s="480">
        <f t="shared" si="2"/>
        <v>0</v>
      </c>
      <c r="J19" s="480">
        <f t="shared" si="3"/>
        <v>0</v>
      </c>
      <c r="K19" s="480">
        <f t="shared" si="4"/>
        <v>0</v>
      </c>
      <c r="L19" s="480">
        <f t="shared" si="5"/>
        <v>0</v>
      </c>
      <c r="M19" s="280">
        <v>150</v>
      </c>
      <c r="N19" s="481">
        <f t="shared" si="6"/>
        <v>0</v>
      </c>
      <c r="O19" s="482">
        <f t="shared" si="7"/>
        <v>0</v>
      </c>
    </row>
    <row r="20" spans="1:15">
      <c r="A20" s="279">
        <v>10</v>
      </c>
      <c r="B20" s="379" t="s">
        <v>896</v>
      </c>
      <c r="C20" s="280">
        <f>'enrolment vs availed_UPY'!J20</f>
        <v>0</v>
      </c>
      <c r="D20" s="312">
        <v>312</v>
      </c>
      <c r="E20" s="480">
        <f t="shared" si="0"/>
        <v>0</v>
      </c>
      <c r="F20" s="480">
        <f t="shared" si="1"/>
        <v>0</v>
      </c>
      <c r="G20" s="1004"/>
      <c r="H20" s="1005"/>
      <c r="I20" s="480">
        <f t="shared" si="2"/>
        <v>0</v>
      </c>
      <c r="J20" s="480">
        <f t="shared" si="3"/>
        <v>0</v>
      </c>
      <c r="K20" s="480">
        <f t="shared" si="4"/>
        <v>0</v>
      </c>
      <c r="L20" s="480">
        <f t="shared" si="5"/>
        <v>0</v>
      </c>
      <c r="M20" s="280">
        <v>150</v>
      </c>
      <c r="N20" s="481">
        <f t="shared" si="6"/>
        <v>0</v>
      </c>
      <c r="O20" s="482">
        <f t="shared" si="7"/>
        <v>0</v>
      </c>
    </row>
    <row r="21" spans="1:15">
      <c r="A21" s="279">
        <v>11</v>
      </c>
      <c r="B21" s="379" t="s">
        <v>897</v>
      </c>
      <c r="C21" s="280">
        <f>'enrolment vs availed_UPY'!J21</f>
        <v>408</v>
      </c>
      <c r="D21" s="312">
        <v>312</v>
      </c>
      <c r="E21" s="480">
        <f t="shared" si="0"/>
        <v>19.0944</v>
      </c>
      <c r="F21" s="480">
        <f t="shared" si="1"/>
        <v>19.0944</v>
      </c>
      <c r="G21" s="1004"/>
      <c r="H21" s="1005"/>
      <c r="I21" s="480">
        <f t="shared" si="2"/>
        <v>1.4912400000000003</v>
      </c>
      <c r="J21" s="480">
        <f t="shared" si="3"/>
        <v>1.1322000000000001</v>
      </c>
      <c r="K21" s="480">
        <f t="shared" si="4"/>
        <v>0.17952000000000001</v>
      </c>
      <c r="L21" s="480">
        <f t="shared" si="5"/>
        <v>0.17952000000000001</v>
      </c>
      <c r="M21" s="280">
        <v>150</v>
      </c>
      <c r="N21" s="481">
        <f t="shared" si="6"/>
        <v>0.30878460000000002</v>
      </c>
      <c r="O21" s="482">
        <f t="shared" si="7"/>
        <v>20.585640000000001</v>
      </c>
    </row>
    <row r="22" spans="1:15">
      <c r="A22" s="279">
        <v>12</v>
      </c>
      <c r="B22" s="379" t="s">
        <v>898</v>
      </c>
      <c r="C22" s="280">
        <f>'enrolment vs availed_UPY'!J22</f>
        <v>0</v>
      </c>
      <c r="D22" s="312">
        <v>312</v>
      </c>
      <c r="E22" s="480">
        <f t="shared" si="0"/>
        <v>0</v>
      </c>
      <c r="F22" s="480">
        <f t="shared" si="1"/>
        <v>0</v>
      </c>
      <c r="G22" s="1004"/>
      <c r="H22" s="1005"/>
      <c r="I22" s="480">
        <f t="shared" si="2"/>
        <v>0</v>
      </c>
      <c r="J22" s="480">
        <f t="shared" si="3"/>
        <v>0</v>
      </c>
      <c r="K22" s="480">
        <f t="shared" si="4"/>
        <v>0</v>
      </c>
      <c r="L22" s="480">
        <f t="shared" si="5"/>
        <v>0</v>
      </c>
      <c r="M22" s="280">
        <v>150</v>
      </c>
      <c r="N22" s="481">
        <f t="shared" si="6"/>
        <v>0</v>
      </c>
      <c r="O22" s="482">
        <f t="shared" si="7"/>
        <v>0</v>
      </c>
    </row>
    <row r="23" spans="1:15">
      <c r="A23" s="279">
        <v>13</v>
      </c>
      <c r="B23" s="379" t="s">
        <v>899</v>
      </c>
      <c r="C23" s="280">
        <f>'enrolment vs availed_UPY'!J23</f>
        <v>0</v>
      </c>
      <c r="D23" s="312">
        <v>312</v>
      </c>
      <c r="E23" s="480">
        <f t="shared" si="0"/>
        <v>0</v>
      </c>
      <c r="F23" s="480">
        <f t="shared" si="1"/>
        <v>0</v>
      </c>
      <c r="G23" s="1004"/>
      <c r="H23" s="1005"/>
      <c r="I23" s="480">
        <f t="shared" si="2"/>
        <v>0</v>
      </c>
      <c r="J23" s="480">
        <f t="shared" si="3"/>
        <v>0</v>
      </c>
      <c r="K23" s="480">
        <f t="shared" si="4"/>
        <v>0</v>
      </c>
      <c r="L23" s="480">
        <f t="shared" si="5"/>
        <v>0</v>
      </c>
      <c r="M23" s="280">
        <v>150</v>
      </c>
      <c r="N23" s="481">
        <f t="shared" si="6"/>
        <v>0</v>
      </c>
      <c r="O23" s="482">
        <f t="shared" si="7"/>
        <v>0</v>
      </c>
    </row>
    <row r="24" spans="1:15">
      <c r="A24" s="279">
        <v>14</v>
      </c>
      <c r="B24" s="379" t="s">
        <v>900</v>
      </c>
      <c r="C24" s="280">
        <f>'enrolment vs availed_UPY'!J24</f>
        <v>220</v>
      </c>
      <c r="D24" s="312">
        <v>312</v>
      </c>
      <c r="E24" s="480">
        <f t="shared" si="0"/>
        <v>10.295999999999999</v>
      </c>
      <c r="F24" s="480">
        <f t="shared" si="1"/>
        <v>10.295999999999999</v>
      </c>
      <c r="G24" s="1004"/>
      <c r="H24" s="1005"/>
      <c r="I24" s="480">
        <f t="shared" si="2"/>
        <v>0.80410000000000004</v>
      </c>
      <c r="J24" s="480">
        <f t="shared" si="3"/>
        <v>0.61050000000000004</v>
      </c>
      <c r="K24" s="480">
        <f t="shared" si="4"/>
        <v>9.6799999999999997E-2</v>
      </c>
      <c r="L24" s="480">
        <f t="shared" si="5"/>
        <v>9.6799999999999997E-2</v>
      </c>
      <c r="M24" s="280">
        <v>150</v>
      </c>
      <c r="N24" s="481">
        <f t="shared" si="6"/>
        <v>0.16650149999999997</v>
      </c>
      <c r="O24" s="482">
        <f t="shared" si="7"/>
        <v>11.100099999999999</v>
      </c>
    </row>
    <row r="25" spans="1:15">
      <c r="A25" s="279">
        <v>15</v>
      </c>
      <c r="B25" s="379" t="s">
        <v>901</v>
      </c>
      <c r="C25" s="280">
        <f>'enrolment vs availed_UPY'!J25</f>
        <v>0</v>
      </c>
      <c r="D25" s="312">
        <v>312</v>
      </c>
      <c r="E25" s="480">
        <f t="shared" si="0"/>
        <v>0</v>
      </c>
      <c r="F25" s="480">
        <f t="shared" si="1"/>
        <v>0</v>
      </c>
      <c r="G25" s="1004"/>
      <c r="H25" s="1005"/>
      <c r="I25" s="480">
        <f t="shared" si="2"/>
        <v>0</v>
      </c>
      <c r="J25" s="480">
        <f t="shared" si="3"/>
        <v>0</v>
      </c>
      <c r="K25" s="480">
        <f t="shared" si="4"/>
        <v>0</v>
      </c>
      <c r="L25" s="480">
        <f t="shared" si="5"/>
        <v>0</v>
      </c>
      <c r="M25" s="280">
        <v>150</v>
      </c>
      <c r="N25" s="481">
        <f t="shared" si="6"/>
        <v>0</v>
      </c>
      <c r="O25" s="482">
        <f t="shared" si="7"/>
        <v>0</v>
      </c>
    </row>
    <row r="26" spans="1:15">
      <c r="A26" s="279">
        <v>16</v>
      </c>
      <c r="B26" s="379" t="s">
        <v>902</v>
      </c>
      <c r="C26" s="280">
        <f>'enrolment vs availed_UPY'!J26</f>
        <v>0</v>
      </c>
      <c r="D26" s="312">
        <v>312</v>
      </c>
      <c r="E26" s="480">
        <f t="shared" si="0"/>
        <v>0</v>
      </c>
      <c r="F26" s="480">
        <f t="shared" si="1"/>
        <v>0</v>
      </c>
      <c r="G26" s="1004"/>
      <c r="H26" s="1005"/>
      <c r="I26" s="480">
        <f t="shared" si="2"/>
        <v>0</v>
      </c>
      <c r="J26" s="480">
        <f t="shared" si="3"/>
        <v>0</v>
      </c>
      <c r="K26" s="480">
        <f t="shared" si="4"/>
        <v>0</v>
      </c>
      <c r="L26" s="480">
        <f t="shared" si="5"/>
        <v>0</v>
      </c>
      <c r="M26" s="280">
        <v>150</v>
      </c>
      <c r="N26" s="481">
        <f t="shared" si="6"/>
        <v>0</v>
      </c>
      <c r="O26" s="482">
        <f t="shared" si="7"/>
        <v>0</v>
      </c>
    </row>
    <row r="27" spans="1:15">
      <c r="A27" s="279">
        <v>17</v>
      </c>
      <c r="B27" s="379" t="s">
        <v>903</v>
      </c>
      <c r="C27" s="280">
        <f>'enrolment vs availed_UPY'!J27</f>
        <v>0</v>
      </c>
      <c r="D27" s="312">
        <v>312</v>
      </c>
      <c r="E27" s="480">
        <f t="shared" si="0"/>
        <v>0</v>
      </c>
      <c r="F27" s="480">
        <f t="shared" si="1"/>
        <v>0</v>
      </c>
      <c r="G27" s="1004"/>
      <c r="H27" s="1005"/>
      <c r="I27" s="480">
        <f t="shared" si="2"/>
        <v>0</v>
      </c>
      <c r="J27" s="480">
        <f t="shared" si="3"/>
        <v>0</v>
      </c>
      <c r="K27" s="480">
        <f t="shared" si="4"/>
        <v>0</v>
      </c>
      <c r="L27" s="480">
        <f t="shared" si="5"/>
        <v>0</v>
      </c>
      <c r="M27" s="280">
        <v>150</v>
      </c>
      <c r="N27" s="481">
        <f t="shared" si="6"/>
        <v>0</v>
      </c>
      <c r="O27" s="482">
        <f t="shared" si="7"/>
        <v>0</v>
      </c>
    </row>
    <row r="28" spans="1:15">
      <c r="A28" s="279">
        <v>18</v>
      </c>
      <c r="B28" s="379" t="s">
        <v>904</v>
      </c>
      <c r="C28" s="280">
        <f>'enrolment vs availed_UPY'!J28</f>
        <v>0</v>
      </c>
      <c r="D28" s="312">
        <v>312</v>
      </c>
      <c r="E28" s="480">
        <f t="shared" si="0"/>
        <v>0</v>
      </c>
      <c r="F28" s="480">
        <f t="shared" si="1"/>
        <v>0</v>
      </c>
      <c r="G28" s="1004"/>
      <c r="H28" s="1005"/>
      <c r="I28" s="480">
        <f t="shared" si="2"/>
        <v>0</v>
      </c>
      <c r="J28" s="480">
        <f t="shared" si="3"/>
        <v>0</v>
      </c>
      <c r="K28" s="480">
        <f t="shared" si="4"/>
        <v>0</v>
      </c>
      <c r="L28" s="480">
        <f t="shared" si="5"/>
        <v>0</v>
      </c>
      <c r="M28" s="280">
        <v>150</v>
      </c>
      <c r="N28" s="481">
        <f t="shared" si="6"/>
        <v>0</v>
      </c>
      <c r="O28" s="482">
        <f t="shared" si="7"/>
        <v>0</v>
      </c>
    </row>
    <row r="29" spans="1:15">
      <c r="A29" s="279">
        <v>19</v>
      </c>
      <c r="B29" s="379" t="s">
        <v>905</v>
      </c>
      <c r="C29" s="280">
        <f>'enrolment vs availed_UPY'!J29</f>
        <v>272</v>
      </c>
      <c r="D29" s="312">
        <v>312</v>
      </c>
      <c r="E29" s="480">
        <f t="shared" si="0"/>
        <v>12.7296</v>
      </c>
      <c r="F29" s="480">
        <f t="shared" si="1"/>
        <v>12.7296</v>
      </c>
      <c r="G29" s="1004"/>
      <c r="H29" s="1005"/>
      <c r="I29" s="480">
        <f t="shared" si="2"/>
        <v>0.99416000000000004</v>
      </c>
      <c r="J29" s="480">
        <f t="shared" si="3"/>
        <v>0.75480000000000003</v>
      </c>
      <c r="K29" s="480">
        <f t="shared" si="4"/>
        <v>0.11967999999999999</v>
      </c>
      <c r="L29" s="480">
        <f t="shared" si="5"/>
        <v>0.11967999999999999</v>
      </c>
      <c r="M29" s="280">
        <v>150</v>
      </c>
      <c r="N29" s="481">
        <f t="shared" si="6"/>
        <v>0.20585639999999999</v>
      </c>
      <c r="O29" s="482">
        <f t="shared" si="7"/>
        <v>13.72376</v>
      </c>
    </row>
    <row r="30" spans="1:15">
      <c r="A30" s="279">
        <v>20</v>
      </c>
      <c r="B30" s="379" t="s">
        <v>906</v>
      </c>
      <c r="C30" s="280">
        <f>'enrolment vs availed_UPY'!J30</f>
        <v>0</v>
      </c>
      <c r="D30" s="312">
        <v>312</v>
      </c>
      <c r="E30" s="480">
        <f t="shared" si="0"/>
        <v>0</v>
      </c>
      <c r="F30" s="480">
        <f t="shared" si="1"/>
        <v>0</v>
      </c>
      <c r="G30" s="1004"/>
      <c r="H30" s="1005"/>
      <c r="I30" s="480">
        <f t="shared" si="2"/>
        <v>0</v>
      </c>
      <c r="J30" s="480">
        <f t="shared" si="3"/>
        <v>0</v>
      </c>
      <c r="K30" s="480">
        <f t="shared" si="4"/>
        <v>0</v>
      </c>
      <c r="L30" s="480">
        <f t="shared" si="5"/>
        <v>0</v>
      </c>
      <c r="M30" s="280">
        <v>150</v>
      </c>
      <c r="N30" s="481">
        <f t="shared" si="6"/>
        <v>0</v>
      </c>
      <c r="O30" s="482">
        <f t="shared" si="7"/>
        <v>0</v>
      </c>
    </row>
    <row r="31" spans="1:15">
      <c r="A31" s="279">
        <v>21</v>
      </c>
      <c r="B31" s="379" t="s">
        <v>907</v>
      </c>
      <c r="C31" s="280">
        <f>'enrolment vs availed_UPY'!J31</f>
        <v>0</v>
      </c>
      <c r="D31" s="312">
        <v>312</v>
      </c>
      <c r="E31" s="480">
        <f t="shared" si="0"/>
        <v>0</v>
      </c>
      <c r="F31" s="480">
        <f t="shared" si="1"/>
        <v>0</v>
      </c>
      <c r="G31" s="1004"/>
      <c r="H31" s="1005"/>
      <c r="I31" s="480">
        <f t="shared" si="2"/>
        <v>0</v>
      </c>
      <c r="J31" s="480">
        <f t="shared" si="3"/>
        <v>0</v>
      </c>
      <c r="K31" s="480">
        <f t="shared" si="4"/>
        <v>0</v>
      </c>
      <c r="L31" s="480">
        <f t="shared" si="5"/>
        <v>0</v>
      </c>
      <c r="M31" s="280">
        <v>150</v>
      </c>
      <c r="N31" s="481">
        <f t="shared" si="6"/>
        <v>0</v>
      </c>
      <c r="O31" s="482">
        <f t="shared" si="7"/>
        <v>0</v>
      </c>
    </row>
    <row r="32" spans="1:15">
      <c r="A32" s="279">
        <v>22</v>
      </c>
      <c r="B32" s="379" t="s">
        <v>908</v>
      </c>
      <c r="C32" s="280">
        <f>'enrolment vs availed_UPY'!J32</f>
        <v>0</v>
      </c>
      <c r="D32" s="312">
        <v>312</v>
      </c>
      <c r="E32" s="480">
        <f t="shared" si="0"/>
        <v>0</v>
      </c>
      <c r="F32" s="480">
        <f t="shared" si="1"/>
        <v>0</v>
      </c>
      <c r="G32" s="1004"/>
      <c r="H32" s="1005"/>
      <c r="I32" s="480">
        <f t="shared" si="2"/>
        <v>0</v>
      </c>
      <c r="J32" s="480">
        <f t="shared" si="3"/>
        <v>0</v>
      </c>
      <c r="K32" s="480">
        <f t="shared" si="4"/>
        <v>0</v>
      </c>
      <c r="L32" s="480">
        <f t="shared" si="5"/>
        <v>0</v>
      </c>
      <c r="M32" s="280">
        <v>150</v>
      </c>
      <c r="N32" s="481">
        <f t="shared" si="6"/>
        <v>0</v>
      </c>
      <c r="O32" s="482">
        <f t="shared" si="7"/>
        <v>0</v>
      </c>
    </row>
    <row r="33" spans="1:15">
      <c r="A33" s="279">
        <v>23</v>
      </c>
      <c r="B33" s="379" t="s">
        <v>909</v>
      </c>
      <c r="C33" s="280">
        <f>'enrolment vs availed_UPY'!J33</f>
        <v>129</v>
      </c>
      <c r="D33" s="312">
        <v>312</v>
      </c>
      <c r="E33" s="480">
        <f t="shared" si="0"/>
        <v>6.0372000000000003</v>
      </c>
      <c r="F33" s="480">
        <f t="shared" si="1"/>
        <v>6.0372000000000003</v>
      </c>
      <c r="G33" s="1004"/>
      <c r="H33" s="1005"/>
      <c r="I33" s="480">
        <f t="shared" si="2"/>
        <v>0.47149499999999994</v>
      </c>
      <c r="J33" s="480">
        <f t="shared" si="3"/>
        <v>0.35797499999999999</v>
      </c>
      <c r="K33" s="480">
        <f t="shared" si="4"/>
        <v>5.6759999999999998E-2</v>
      </c>
      <c r="L33" s="480">
        <f t="shared" si="5"/>
        <v>5.6759999999999998E-2</v>
      </c>
      <c r="M33" s="280">
        <v>150</v>
      </c>
      <c r="N33" s="481">
        <f t="shared" si="6"/>
        <v>9.7630425000000021E-2</v>
      </c>
      <c r="O33" s="482">
        <f t="shared" si="7"/>
        <v>6.5086950000000003</v>
      </c>
    </row>
    <row r="34" spans="1:15">
      <c r="A34" s="279">
        <v>24</v>
      </c>
      <c r="B34" s="379" t="s">
        <v>910</v>
      </c>
      <c r="C34" s="280">
        <f>'enrolment vs availed_UPY'!J34</f>
        <v>0</v>
      </c>
      <c r="D34" s="312">
        <v>312</v>
      </c>
      <c r="E34" s="480">
        <f t="shared" si="0"/>
        <v>0</v>
      </c>
      <c r="F34" s="480">
        <f t="shared" si="1"/>
        <v>0</v>
      </c>
      <c r="G34" s="1004"/>
      <c r="H34" s="1005"/>
      <c r="I34" s="480">
        <f t="shared" si="2"/>
        <v>0</v>
      </c>
      <c r="J34" s="480">
        <f t="shared" si="3"/>
        <v>0</v>
      </c>
      <c r="K34" s="480">
        <f t="shared" si="4"/>
        <v>0</v>
      </c>
      <c r="L34" s="480">
        <f t="shared" si="5"/>
        <v>0</v>
      </c>
      <c r="M34" s="280">
        <v>150</v>
      </c>
      <c r="N34" s="481">
        <f t="shared" si="6"/>
        <v>0</v>
      </c>
      <c r="O34" s="482">
        <f t="shared" si="7"/>
        <v>0</v>
      </c>
    </row>
    <row r="35" spans="1:15">
      <c r="A35" s="279">
        <v>25</v>
      </c>
      <c r="B35" s="379" t="s">
        <v>911</v>
      </c>
      <c r="C35" s="280">
        <f>'enrolment vs availed_UPY'!J35</f>
        <v>0</v>
      </c>
      <c r="D35" s="312">
        <v>312</v>
      </c>
      <c r="E35" s="480">
        <f t="shared" si="0"/>
        <v>0</v>
      </c>
      <c r="F35" s="480">
        <f t="shared" si="1"/>
        <v>0</v>
      </c>
      <c r="G35" s="1004"/>
      <c r="H35" s="1005"/>
      <c r="I35" s="480">
        <f t="shared" si="2"/>
        <v>0</v>
      </c>
      <c r="J35" s="480">
        <f t="shared" si="3"/>
        <v>0</v>
      </c>
      <c r="K35" s="480">
        <f t="shared" si="4"/>
        <v>0</v>
      </c>
      <c r="L35" s="480">
        <f t="shared" si="5"/>
        <v>0</v>
      </c>
      <c r="M35" s="280">
        <v>150</v>
      </c>
      <c r="N35" s="481">
        <f t="shared" si="6"/>
        <v>0</v>
      </c>
      <c r="O35" s="482">
        <f t="shared" si="7"/>
        <v>0</v>
      </c>
    </row>
    <row r="36" spans="1:15">
      <c r="A36" s="279">
        <v>26</v>
      </c>
      <c r="B36" s="379" t="s">
        <v>912</v>
      </c>
      <c r="C36" s="280">
        <f>'enrolment vs availed_UPY'!J36</f>
        <v>285</v>
      </c>
      <c r="D36" s="312">
        <v>312</v>
      </c>
      <c r="E36" s="480">
        <f t="shared" si="0"/>
        <v>13.337999999999999</v>
      </c>
      <c r="F36" s="480">
        <f t="shared" si="1"/>
        <v>13.337999999999999</v>
      </c>
      <c r="G36" s="1004"/>
      <c r="H36" s="1005"/>
      <c r="I36" s="480">
        <f t="shared" si="2"/>
        <v>1.0416749999999999</v>
      </c>
      <c r="J36" s="480">
        <f t="shared" si="3"/>
        <v>0.79087499999999999</v>
      </c>
      <c r="K36" s="480">
        <f t="shared" si="4"/>
        <v>0.12540000000000001</v>
      </c>
      <c r="L36" s="480">
        <f t="shared" si="5"/>
        <v>0.12540000000000001</v>
      </c>
      <c r="M36" s="280">
        <v>150</v>
      </c>
      <c r="N36" s="481">
        <f t="shared" si="6"/>
        <v>0.21569512499999996</v>
      </c>
      <c r="O36" s="482">
        <f t="shared" si="7"/>
        <v>14.379674999999999</v>
      </c>
    </row>
    <row r="37" spans="1:15">
      <c r="A37" s="279">
        <v>27</v>
      </c>
      <c r="B37" s="379" t="s">
        <v>913</v>
      </c>
      <c r="C37" s="280">
        <f>'enrolment vs availed_UPY'!J37</f>
        <v>241</v>
      </c>
      <c r="D37" s="312">
        <v>312</v>
      </c>
      <c r="E37" s="480">
        <f t="shared" si="0"/>
        <v>11.2788</v>
      </c>
      <c r="F37" s="480">
        <f t="shared" si="1"/>
        <v>11.2788</v>
      </c>
      <c r="G37" s="1004"/>
      <c r="H37" s="1005"/>
      <c r="I37" s="480">
        <f t="shared" si="2"/>
        <v>0.88085500000000005</v>
      </c>
      <c r="J37" s="480">
        <f t="shared" si="3"/>
        <v>0.66877500000000001</v>
      </c>
      <c r="K37" s="480">
        <f t="shared" si="4"/>
        <v>0.10604</v>
      </c>
      <c r="L37" s="480">
        <f t="shared" si="5"/>
        <v>0.10604</v>
      </c>
      <c r="M37" s="280">
        <v>150</v>
      </c>
      <c r="N37" s="481">
        <f t="shared" si="6"/>
        <v>0.18239482500000001</v>
      </c>
      <c r="O37" s="482">
        <f t="shared" si="7"/>
        <v>12.159655000000001</v>
      </c>
    </row>
    <row r="38" spans="1:15">
      <c r="A38" s="279">
        <v>28</v>
      </c>
      <c r="B38" s="379" t="s">
        <v>914</v>
      </c>
      <c r="C38" s="280">
        <f>'enrolment vs availed_UPY'!J38</f>
        <v>220</v>
      </c>
      <c r="D38" s="312">
        <v>312</v>
      </c>
      <c r="E38" s="480">
        <f t="shared" si="0"/>
        <v>10.295999999999999</v>
      </c>
      <c r="F38" s="480">
        <f t="shared" si="1"/>
        <v>10.295999999999999</v>
      </c>
      <c r="G38" s="1004"/>
      <c r="H38" s="1005"/>
      <c r="I38" s="480">
        <f t="shared" si="2"/>
        <v>0.80410000000000004</v>
      </c>
      <c r="J38" s="480">
        <f t="shared" si="3"/>
        <v>0.61050000000000004</v>
      </c>
      <c r="K38" s="480">
        <f t="shared" si="4"/>
        <v>9.6799999999999997E-2</v>
      </c>
      <c r="L38" s="480">
        <f t="shared" si="5"/>
        <v>9.6799999999999997E-2</v>
      </c>
      <c r="M38" s="280">
        <v>150</v>
      </c>
      <c r="N38" s="481">
        <f t="shared" si="6"/>
        <v>0.16650149999999997</v>
      </c>
      <c r="O38" s="482">
        <f t="shared" si="7"/>
        <v>11.100099999999999</v>
      </c>
    </row>
    <row r="39" spans="1:15">
      <c r="A39" s="279">
        <v>29</v>
      </c>
      <c r="B39" s="379" t="s">
        <v>915</v>
      </c>
      <c r="C39" s="280">
        <f>'enrolment vs availed_UPY'!J39</f>
        <v>247</v>
      </c>
      <c r="D39" s="312">
        <v>312</v>
      </c>
      <c r="E39" s="480">
        <f t="shared" si="0"/>
        <v>11.5596</v>
      </c>
      <c r="F39" s="480">
        <f t="shared" si="1"/>
        <v>11.5596</v>
      </c>
      <c r="G39" s="1004"/>
      <c r="H39" s="1005"/>
      <c r="I39" s="480">
        <f t="shared" si="2"/>
        <v>0.90278499999999995</v>
      </c>
      <c r="J39" s="480">
        <f t="shared" si="3"/>
        <v>0.68542499999999995</v>
      </c>
      <c r="K39" s="480">
        <f t="shared" si="4"/>
        <v>0.10868</v>
      </c>
      <c r="L39" s="480">
        <f t="shared" si="5"/>
        <v>0.10868</v>
      </c>
      <c r="M39" s="280">
        <v>150</v>
      </c>
      <c r="N39" s="481">
        <f t="shared" si="6"/>
        <v>0.186935775</v>
      </c>
      <c r="O39" s="482">
        <f t="shared" si="7"/>
        <v>12.462384999999999</v>
      </c>
    </row>
    <row r="40" spans="1:15">
      <c r="A40" s="279">
        <v>30</v>
      </c>
      <c r="B40" s="379" t="s">
        <v>916</v>
      </c>
      <c r="C40" s="280">
        <f>'enrolment vs availed_UPY'!J40</f>
        <v>678</v>
      </c>
      <c r="D40" s="312">
        <v>312</v>
      </c>
      <c r="E40" s="480">
        <f t="shared" si="0"/>
        <v>31.730399999999999</v>
      </c>
      <c r="F40" s="480">
        <f t="shared" si="1"/>
        <v>31.730399999999999</v>
      </c>
      <c r="G40" s="1004"/>
      <c r="H40" s="1005"/>
      <c r="I40" s="480">
        <f t="shared" si="2"/>
        <v>2.4780899999999999</v>
      </c>
      <c r="J40" s="480">
        <f t="shared" si="3"/>
        <v>1.8814500000000001</v>
      </c>
      <c r="K40" s="480">
        <f t="shared" si="4"/>
        <v>0.29831999999999997</v>
      </c>
      <c r="L40" s="480">
        <f t="shared" si="5"/>
        <v>0.29831999999999997</v>
      </c>
      <c r="M40" s="280">
        <v>150</v>
      </c>
      <c r="N40" s="481">
        <f t="shared" si="6"/>
        <v>0.51312734999999998</v>
      </c>
      <c r="O40" s="482">
        <f t="shared" si="7"/>
        <v>34.208489999999998</v>
      </c>
    </row>
    <row r="41" spans="1:15">
      <c r="A41" s="279">
        <v>31</v>
      </c>
      <c r="B41" s="379" t="s">
        <v>917</v>
      </c>
      <c r="C41" s="280">
        <f>'enrolment vs availed_UPY'!J41</f>
        <v>0</v>
      </c>
      <c r="D41" s="312">
        <v>312</v>
      </c>
      <c r="E41" s="480">
        <f t="shared" si="0"/>
        <v>0</v>
      </c>
      <c r="F41" s="480">
        <f t="shared" si="1"/>
        <v>0</v>
      </c>
      <c r="G41" s="1004"/>
      <c r="H41" s="1005"/>
      <c r="I41" s="480">
        <f t="shared" si="2"/>
        <v>0</v>
      </c>
      <c r="J41" s="480">
        <f t="shared" si="3"/>
        <v>0</v>
      </c>
      <c r="K41" s="480">
        <f t="shared" si="4"/>
        <v>0</v>
      </c>
      <c r="L41" s="480">
        <f t="shared" si="5"/>
        <v>0</v>
      </c>
      <c r="M41" s="280">
        <v>150</v>
      </c>
      <c r="N41" s="481">
        <f t="shared" si="6"/>
        <v>0</v>
      </c>
      <c r="O41" s="482">
        <f t="shared" si="7"/>
        <v>0</v>
      </c>
    </row>
    <row r="42" spans="1:15">
      <c r="A42" s="279">
        <v>32</v>
      </c>
      <c r="B42" s="379" t="s">
        <v>918</v>
      </c>
      <c r="C42" s="280">
        <f>'enrolment vs availed_UPY'!J42</f>
        <v>368</v>
      </c>
      <c r="D42" s="312">
        <v>312</v>
      </c>
      <c r="E42" s="480">
        <f t="shared" si="0"/>
        <v>17.2224</v>
      </c>
      <c r="F42" s="480">
        <f t="shared" si="1"/>
        <v>17.2224</v>
      </c>
      <c r="G42" s="1004"/>
      <c r="H42" s="1005"/>
      <c r="I42" s="480">
        <f t="shared" si="2"/>
        <v>1.3450400000000002</v>
      </c>
      <c r="J42" s="480">
        <f t="shared" si="3"/>
        <v>1.0212000000000001</v>
      </c>
      <c r="K42" s="480">
        <f t="shared" si="4"/>
        <v>0.16192000000000001</v>
      </c>
      <c r="L42" s="480">
        <f t="shared" si="5"/>
        <v>0.16192000000000001</v>
      </c>
      <c r="M42" s="280">
        <v>150</v>
      </c>
      <c r="N42" s="481">
        <f t="shared" si="6"/>
        <v>0.27851160000000003</v>
      </c>
      <c r="O42" s="482">
        <f t="shared" si="7"/>
        <v>18.567440000000001</v>
      </c>
    </row>
    <row r="43" spans="1:15">
      <c r="A43" s="339"/>
      <c r="B43" s="380" t="s">
        <v>86</v>
      </c>
      <c r="C43" s="280">
        <f>'enrolment vs availed_UPY'!J43</f>
        <v>4726</v>
      </c>
      <c r="D43" s="312">
        <v>312</v>
      </c>
      <c r="E43" s="480">
        <f t="shared" si="0"/>
        <v>221.17679999999999</v>
      </c>
      <c r="F43" s="480">
        <f t="shared" si="1"/>
        <v>221.17679999999999</v>
      </c>
      <c r="G43" s="1006"/>
      <c r="H43" s="1007"/>
      <c r="I43" s="480">
        <f t="shared" si="2"/>
        <v>17.273530000000001</v>
      </c>
      <c r="J43" s="480">
        <f t="shared" si="3"/>
        <v>13.114649999999999</v>
      </c>
      <c r="K43" s="570">
        <f t="shared" si="4"/>
        <v>2.07944</v>
      </c>
      <c r="L43" s="570">
        <f t="shared" si="5"/>
        <v>2.07944</v>
      </c>
      <c r="M43" s="280">
        <v>150</v>
      </c>
      <c r="N43" s="481">
        <f t="shared" si="6"/>
        <v>3.5767549499999998</v>
      </c>
      <c r="O43" s="482">
        <f t="shared" si="7"/>
        <v>238.45032999999998</v>
      </c>
    </row>
    <row r="44" spans="1:15">
      <c r="A44" s="282"/>
      <c r="B44" s="282"/>
      <c r="C44" s="282"/>
      <c r="D44" s="282"/>
      <c r="E44" s="275"/>
      <c r="F44" s="275"/>
      <c r="G44" s="275"/>
      <c r="H44" s="275"/>
      <c r="I44" s="275"/>
      <c r="J44" s="275"/>
      <c r="K44" s="275"/>
      <c r="L44" s="275"/>
    </row>
    <row r="45" spans="1:15">
      <c r="A45" s="283"/>
      <c r="B45" s="284"/>
      <c r="C45" s="284"/>
      <c r="D45" s="282"/>
      <c r="E45" s="275"/>
      <c r="F45" s="275"/>
      <c r="G45" s="275"/>
      <c r="H45" s="275"/>
      <c r="I45" s="275"/>
      <c r="J45" s="275"/>
      <c r="K45" s="275"/>
      <c r="L45" s="275"/>
    </row>
    <row r="46" spans="1:15">
      <c r="A46" s="285"/>
      <c r="B46" s="285"/>
      <c r="C46" s="285"/>
      <c r="E46" s="275"/>
      <c r="F46" s="275"/>
      <c r="G46" s="275"/>
      <c r="H46" s="275"/>
      <c r="I46" s="275"/>
      <c r="J46" s="275"/>
      <c r="K46" s="275"/>
      <c r="L46" s="275"/>
    </row>
    <row r="47" spans="1:15">
      <c r="A47" s="285"/>
      <c r="B47" s="285"/>
      <c r="C47" s="285"/>
      <c r="E47" s="138"/>
      <c r="F47" s="138"/>
      <c r="G47" s="138"/>
      <c r="H47" s="138"/>
      <c r="I47" s="272"/>
      <c r="J47" s="138"/>
      <c r="K47" s="138"/>
      <c r="L47" s="138"/>
    </row>
    <row r="48" spans="1:15" ht="15" customHeight="1">
      <c r="A48" s="285"/>
      <c r="B48" s="285"/>
      <c r="C48" s="285"/>
      <c r="E48" s="14"/>
      <c r="F48" s="14"/>
      <c r="G48" s="14"/>
      <c r="H48" s="623" t="s">
        <v>1079</v>
      </c>
      <c r="I48" s="623"/>
      <c r="J48" s="623"/>
      <c r="K48" s="623"/>
      <c r="L48" s="623"/>
      <c r="M48" s="517"/>
      <c r="N48" s="517"/>
    </row>
    <row r="49" spans="1:12" ht="15">
      <c r="A49" s="285"/>
      <c r="B49" s="285"/>
      <c r="C49" s="285"/>
      <c r="E49" s="578"/>
      <c r="F49" s="578"/>
      <c r="G49" s="578"/>
      <c r="H49" s="675" t="s">
        <v>1058</v>
      </c>
      <c r="I49" s="675"/>
      <c r="J49" s="675"/>
      <c r="K49" s="675"/>
      <c r="L49" s="675"/>
    </row>
    <row r="50" spans="1:12">
      <c r="A50" s="285" t="s">
        <v>12</v>
      </c>
      <c r="D50" s="285"/>
      <c r="E50" s="435"/>
      <c r="F50" s="435"/>
      <c r="G50" s="435"/>
      <c r="H50" s="435"/>
      <c r="I50" s="435"/>
      <c r="J50" s="435"/>
      <c r="K50" s="578"/>
      <c r="L50" s="578"/>
    </row>
    <row r="51" spans="1:12" ht="12.75" customHeight="1">
      <c r="E51" s="624" t="s">
        <v>1081</v>
      </c>
      <c r="F51" s="624"/>
      <c r="G51" s="435"/>
      <c r="H51" s="435"/>
      <c r="I51" s="435"/>
      <c r="J51" s="435"/>
      <c r="K51" s="435"/>
      <c r="L51" s="435"/>
    </row>
    <row r="52" spans="1:12" ht="12.75" customHeight="1">
      <c r="E52" s="14"/>
      <c r="F52" s="14"/>
      <c r="G52" s="34"/>
      <c r="H52" s="623" t="s">
        <v>1080</v>
      </c>
      <c r="I52" s="623"/>
      <c r="J52" s="623"/>
      <c r="K52" s="623"/>
      <c r="L52" s="623"/>
    </row>
    <row r="53" spans="1:12">
      <c r="A53" s="285"/>
      <c r="B53" s="285"/>
      <c r="E53" s="275"/>
      <c r="F53" s="285"/>
      <c r="G53" s="285"/>
      <c r="H53" s="285"/>
      <c r="I53" s="285"/>
      <c r="J53" s="285"/>
      <c r="K53" s="285"/>
      <c r="L53" s="285"/>
    </row>
    <row r="54" spans="1:12">
      <c r="E54" s="275"/>
      <c r="F54" s="275"/>
      <c r="G54" s="275"/>
      <c r="H54" s="275"/>
      <c r="I54" s="275"/>
      <c r="J54" s="275"/>
      <c r="K54" s="275"/>
      <c r="L54" s="275"/>
    </row>
    <row r="55" spans="1:12">
      <c r="A55" s="598"/>
      <c r="B55" s="598"/>
      <c r="C55" s="598"/>
      <c r="D55" s="598"/>
      <c r="E55" s="598"/>
      <c r="F55" s="598"/>
      <c r="G55" s="598"/>
      <c r="H55" s="598"/>
      <c r="I55" s="598"/>
      <c r="J55" s="598"/>
      <c r="K55" s="598"/>
      <c r="L55" s="598"/>
    </row>
    <row r="56" spans="1:12">
      <c r="E56" s="275"/>
      <c r="F56" s="275"/>
      <c r="G56" s="275"/>
      <c r="H56" s="275"/>
      <c r="I56" s="275"/>
      <c r="J56" s="275"/>
      <c r="K56" s="275"/>
      <c r="L56" s="275"/>
    </row>
    <row r="57" spans="1:12">
      <c r="E57" s="275"/>
      <c r="F57" s="275"/>
      <c r="G57" s="275"/>
      <c r="H57" s="275"/>
      <c r="I57" s="275"/>
      <c r="J57" s="275"/>
      <c r="K57" s="275"/>
      <c r="L57" s="275"/>
    </row>
    <row r="58" spans="1:12">
      <c r="E58" s="275"/>
      <c r="F58" s="275"/>
      <c r="G58" s="275"/>
      <c r="H58" s="275"/>
      <c r="I58" s="275"/>
      <c r="J58" s="275"/>
      <c r="K58" s="275"/>
      <c r="L58" s="275"/>
    </row>
    <row r="59" spans="1:12">
      <c r="E59" s="275"/>
      <c r="F59" s="275"/>
      <c r="G59" s="275"/>
      <c r="H59" s="275"/>
      <c r="I59" s="275"/>
      <c r="J59" s="275"/>
      <c r="K59" s="275"/>
      <c r="L59" s="275"/>
    </row>
    <row r="60" spans="1:12">
      <c r="E60" s="275"/>
      <c r="F60" s="275"/>
      <c r="G60" s="275"/>
      <c r="H60" s="275"/>
      <c r="I60" s="275"/>
      <c r="J60" s="275"/>
      <c r="K60" s="275"/>
      <c r="L60" s="275"/>
    </row>
    <row r="61" spans="1:12">
      <c r="E61" s="275"/>
      <c r="F61" s="275"/>
      <c r="G61" s="275"/>
      <c r="H61" s="275"/>
      <c r="I61" s="275"/>
      <c r="J61" s="275"/>
      <c r="K61" s="275"/>
      <c r="L61" s="275"/>
    </row>
    <row r="62" spans="1:12">
      <c r="E62" s="275"/>
      <c r="F62" s="275"/>
      <c r="G62" s="275"/>
      <c r="H62" s="275"/>
      <c r="I62" s="275"/>
      <c r="J62" s="275"/>
      <c r="K62" s="275"/>
      <c r="L62" s="275"/>
    </row>
    <row r="63" spans="1:12">
      <c r="E63" s="275"/>
      <c r="F63" s="275"/>
      <c r="G63" s="275"/>
      <c r="H63" s="275"/>
      <c r="I63" s="275"/>
      <c r="J63" s="275"/>
      <c r="K63" s="275"/>
      <c r="L63" s="275"/>
    </row>
    <row r="64" spans="1:12">
      <c r="E64" s="275"/>
      <c r="F64" s="275"/>
      <c r="G64" s="275"/>
      <c r="H64" s="275"/>
      <c r="I64" s="275"/>
      <c r="J64" s="275"/>
      <c r="K64" s="275"/>
      <c r="L64" s="275"/>
    </row>
    <row r="65" spans="5:12">
      <c r="E65" s="275"/>
      <c r="F65" s="275"/>
      <c r="G65" s="275"/>
      <c r="H65" s="275"/>
      <c r="I65" s="275"/>
      <c r="J65" s="275"/>
      <c r="K65" s="275"/>
      <c r="L65" s="275"/>
    </row>
    <row r="66" spans="5:12">
      <c r="E66" s="275"/>
      <c r="F66" s="275"/>
      <c r="G66" s="275"/>
      <c r="H66" s="275"/>
      <c r="I66" s="275"/>
      <c r="J66" s="275"/>
      <c r="K66" s="275"/>
      <c r="L66" s="275"/>
    </row>
    <row r="67" spans="5:12">
      <c r="E67" s="275"/>
      <c r="F67" s="275"/>
      <c r="G67" s="275"/>
      <c r="H67" s="275"/>
      <c r="I67" s="275"/>
      <c r="J67" s="275"/>
      <c r="K67" s="275"/>
      <c r="L67" s="275"/>
    </row>
    <row r="68" spans="5:12">
      <c r="E68" s="275"/>
      <c r="F68" s="275"/>
      <c r="G68" s="275"/>
      <c r="H68" s="275"/>
      <c r="I68" s="275"/>
      <c r="J68" s="275"/>
      <c r="K68" s="275"/>
      <c r="L68" s="275"/>
    </row>
    <row r="69" spans="5:12">
      <c r="E69" s="275"/>
      <c r="F69" s="275"/>
      <c r="G69" s="275"/>
      <c r="H69" s="275"/>
      <c r="I69" s="275"/>
      <c r="J69" s="275"/>
      <c r="K69" s="275"/>
      <c r="L69" s="275"/>
    </row>
    <row r="70" spans="5:12">
      <c r="E70" s="275"/>
      <c r="F70" s="275"/>
      <c r="G70" s="275"/>
      <c r="H70" s="275"/>
      <c r="I70" s="275"/>
      <c r="J70" s="275"/>
      <c r="K70" s="275"/>
      <c r="L70" s="275"/>
    </row>
    <row r="71" spans="5:12">
      <c r="E71" s="275"/>
      <c r="F71" s="275"/>
      <c r="G71" s="275"/>
      <c r="H71" s="275"/>
      <c r="I71" s="275"/>
      <c r="J71" s="275"/>
      <c r="K71" s="275"/>
      <c r="L71" s="275"/>
    </row>
    <row r="72" spans="5:12">
      <c r="E72" s="275"/>
      <c r="F72" s="275"/>
      <c r="G72" s="275"/>
      <c r="H72" s="275"/>
      <c r="I72" s="275"/>
      <c r="J72" s="275"/>
      <c r="K72" s="275"/>
      <c r="L72" s="275"/>
    </row>
    <row r="73" spans="5:12">
      <c r="E73" s="275"/>
      <c r="F73" s="275"/>
      <c r="G73" s="275"/>
      <c r="H73" s="275"/>
      <c r="I73" s="275"/>
      <c r="J73" s="275"/>
      <c r="K73" s="275"/>
      <c r="L73" s="275"/>
    </row>
    <row r="74" spans="5:12">
      <c r="E74" s="275"/>
      <c r="F74" s="275"/>
      <c r="G74" s="275"/>
      <c r="H74" s="275"/>
      <c r="I74" s="275"/>
      <c r="J74" s="275"/>
      <c r="K74" s="275"/>
      <c r="L74" s="275"/>
    </row>
    <row r="75" spans="5:12">
      <c r="E75" s="275"/>
      <c r="F75" s="275"/>
      <c r="G75" s="275"/>
      <c r="H75" s="275"/>
      <c r="I75" s="275"/>
      <c r="J75" s="275"/>
      <c r="K75" s="275"/>
      <c r="L75" s="275"/>
    </row>
    <row r="76" spans="5:12">
      <c r="E76" s="275"/>
      <c r="F76" s="275"/>
      <c r="G76" s="275"/>
      <c r="H76" s="275"/>
      <c r="I76" s="275"/>
      <c r="J76" s="275"/>
      <c r="K76" s="275"/>
      <c r="L76" s="275"/>
    </row>
    <row r="77" spans="5:12">
      <c r="E77" s="275"/>
      <c r="F77" s="275"/>
      <c r="G77" s="275"/>
      <c r="H77" s="275"/>
      <c r="I77" s="275"/>
      <c r="J77" s="275"/>
      <c r="K77" s="275"/>
      <c r="L77" s="275"/>
    </row>
    <row r="78" spans="5:12">
      <c r="E78" s="275"/>
      <c r="F78" s="275"/>
      <c r="G78" s="275"/>
      <c r="H78" s="275"/>
      <c r="I78" s="275"/>
      <c r="J78" s="275"/>
      <c r="K78" s="275"/>
      <c r="L78" s="275"/>
    </row>
    <row r="79" spans="5:12">
      <c r="E79" s="275"/>
      <c r="F79" s="275"/>
      <c r="G79" s="275"/>
      <c r="H79" s="275"/>
      <c r="I79" s="275"/>
      <c r="J79" s="275"/>
      <c r="K79" s="275"/>
      <c r="L79" s="275"/>
    </row>
    <row r="80" spans="5:12">
      <c r="E80" s="275"/>
      <c r="F80" s="275"/>
      <c r="G80" s="275"/>
      <c r="H80" s="275"/>
      <c r="I80" s="275"/>
      <c r="J80" s="275"/>
      <c r="K80" s="275"/>
      <c r="L80" s="275"/>
    </row>
    <row r="81" spans="5:12">
      <c r="E81" s="275"/>
      <c r="F81" s="275"/>
      <c r="G81" s="275"/>
      <c r="H81" s="275"/>
      <c r="I81" s="275"/>
      <c r="J81" s="275"/>
      <c r="K81" s="275"/>
      <c r="L81" s="275"/>
    </row>
    <row r="82" spans="5:12">
      <c r="E82" s="275"/>
      <c r="F82" s="275"/>
      <c r="G82" s="275"/>
      <c r="H82" s="275"/>
      <c r="I82" s="275"/>
      <c r="J82" s="275"/>
      <c r="K82" s="275"/>
      <c r="L82" s="275"/>
    </row>
    <row r="83" spans="5:12">
      <c r="E83" s="275"/>
      <c r="F83" s="275"/>
      <c r="G83" s="275"/>
      <c r="H83" s="275"/>
      <c r="I83" s="275"/>
      <c r="J83" s="275"/>
      <c r="K83" s="275"/>
      <c r="L83" s="275"/>
    </row>
    <row r="84" spans="5:12">
      <c r="E84" s="275"/>
      <c r="F84" s="275"/>
      <c r="G84" s="275"/>
      <c r="H84" s="275"/>
      <c r="I84" s="275"/>
      <c r="J84" s="275"/>
      <c r="K84" s="275"/>
      <c r="L84" s="275"/>
    </row>
    <row r="85" spans="5:12">
      <c r="E85" s="275"/>
      <c r="F85" s="275"/>
      <c r="G85" s="275"/>
      <c r="H85" s="275"/>
      <c r="I85" s="275"/>
      <c r="J85" s="275"/>
      <c r="K85" s="275"/>
      <c r="L85" s="275"/>
    </row>
    <row r="86" spans="5:12">
      <c r="E86" s="275"/>
      <c r="F86" s="275"/>
      <c r="G86" s="275"/>
      <c r="H86" s="275"/>
      <c r="I86" s="275"/>
      <c r="J86" s="275"/>
      <c r="K86" s="275"/>
      <c r="L86" s="275"/>
    </row>
    <row r="87" spans="5:12">
      <c r="E87" s="275"/>
      <c r="F87" s="275"/>
      <c r="G87" s="275"/>
      <c r="H87" s="275"/>
      <c r="I87" s="275"/>
      <c r="J87" s="275"/>
      <c r="K87" s="275"/>
      <c r="L87" s="275"/>
    </row>
    <row r="88" spans="5:12">
      <c r="E88" s="275"/>
      <c r="F88" s="275"/>
      <c r="G88" s="275"/>
      <c r="H88" s="275"/>
      <c r="I88" s="275"/>
      <c r="J88" s="275"/>
      <c r="K88" s="275"/>
      <c r="L88" s="275"/>
    </row>
    <row r="89" spans="5:12">
      <c r="E89" s="275"/>
      <c r="F89" s="275"/>
      <c r="G89" s="275"/>
      <c r="H89" s="275"/>
      <c r="I89" s="275"/>
      <c r="J89" s="275"/>
      <c r="K89" s="275"/>
      <c r="L89" s="275"/>
    </row>
    <row r="90" spans="5:12">
      <c r="E90" s="275"/>
      <c r="F90" s="275"/>
      <c r="G90" s="275"/>
      <c r="H90" s="275"/>
      <c r="I90" s="275"/>
      <c r="J90" s="275"/>
      <c r="K90" s="275"/>
      <c r="L90" s="275"/>
    </row>
    <row r="91" spans="5:12">
      <c r="E91" s="275"/>
      <c r="F91" s="275"/>
      <c r="G91" s="275"/>
      <c r="H91" s="275"/>
      <c r="I91" s="275"/>
      <c r="J91" s="275"/>
      <c r="K91" s="275"/>
      <c r="L91" s="275"/>
    </row>
    <row r="92" spans="5:12">
      <c r="E92" s="275"/>
      <c r="F92" s="275"/>
      <c r="G92" s="275"/>
      <c r="H92" s="275"/>
      <c r="I92" s="275"/>
      <c r="J92" s="275"/>
      <c r="K92" s="275"/>
      <c r="L92" s="275"/>
    </row>
    <row r="93" spans="5:12">
      <c r="E93" s="275"/>
      <c r="F93" s="275"/>
      <c r="G93" s="275"/>
      <c r="H93" s="275"/>
      <c r="I93" s="275"/>
      <c r="J93" s="275"/>
      <c r="K93" s="275"/>
      <c r="L93" s="275"/>
    </row>
    <row r="94" spans="5:12">
      <c r="E94" s="275"/>
      <c r="F94" s="275"/>
      <c r="G94" s="275"/>
      <c r="H94" s="275"/>
      <c r="I94" s="275"/>
      <c r="J94" s="275"/>
      <c r="K94" s="275"/>
      <c r="L94" s="275"/>
    </row>
    <row r="95" spans="5:12">
      <c r="E95" s="275"/>
      <c r="F95" s="275"/>
      <c r="G95" s="275"/>
      <c r="H95" s="275"/>
      <c r="I95" s="275"/>
      <c r="J95" s="275"/>
      <c r="K95" s="275"/>
      <c r="L95" s="275"/>
    </row>
    <row r="96" spans="5:12">
      <c r="E96" s="275"/>
      <c r="F96" s="275"/>
      <c r="G96" s="275"/>
      <c r="H96" s="275"/>
      <c r="I96" s="275"/>
      <c r="J96" s="275"/>
      <c r="K96" s="275"/>
      <c r="L96" s="275"/>
    </row>
    <row r="97" spans="5:12">
      <c r="E97" s="275"/>
      <c r="F97" s="275"/>
      <c r="G97" s="275"/>
      <c r="H97" s="275"/>
      <c r="I97" s="275"/>
      <c r="J97" s="275"/>
      <c r="K97" s="275"/>
      <c r="L97" s="275"/>
    </row>
    <row r="98" spans="5:12">
      <c r="E98" s="275"/>
      <c r="F98" s="275"/>
      <c r="G98" s="275"/>
      <c r="H98" s="275"/>
      <c r="I98" s="275"/>
      <c r="J98" s="275"/>
      <c r="K98" s="275"/>
      <c r="L98" s="275"/>
    </row>
    <row r="99" spans="5:12">
      <c r="E99" s="275"/>
      <c r="F99" s="275"/>
      <c r="G99" s="275"/>
      <c r="H99" s="275"/>
      <c r="I99" s="275"/>
      <c r="J99" s="275"/>
      <c r="K99" s="275"/>
      <c r="L99" s="275"/>
    </row>
    <row r="100" spans="5:12">
      <c r="E100" s="275"/>
      <c r="F100" s="275"/>
      <c r="G100" s="275"/>
      <c r="H100" s="275"/>
      <c r="I100" s="275"/>
      <c r="J100" s="275"/>
      <c r="K100" s="275"/>
      <c r="L100" s="275"/>
    </row>
    <row r="101" spans="5:12">
      <c r="E101" s="275"/>
      <c r="F101" s="275"/>
      <c r="G101" s="275"/>
      <c r="H101" s="275"/>
      <c r="I101" s="275"/>
      <c r="J101" s="275"/>
      <c r="K101" s="275"/>
      <c r="L101" s="275"/>
    </row>
    <row r="102" spans="5:12">
      <c r="E102" s="275"/>
      <c r="F102" s="275"/>
      <c r="G102" s="275"/>
      <c r="H102" s="275"/>
      <c r="I102" s="275"/>
      <c r="J102" s="275"/>
      <c r="K102" s="275"/>
      <c r="L102" s="275"/>
    </row>
    <row r="103" spans="5:12">
      <c r="E103" s="275"/>
      <c r="F103" s="275"/>
      <c r="G103" s="275"/>
      <c r="H103" s="275"/>
      <c r="I103" s="275"/>
      <c r="J103" s="275"/>
      <c r="K103" s="275"/>
      <c r="L103" s="275"/>
    </row>
    <row r="104" spans="5:12">
      <c r="E104" s="275"/>
      <c r="F104" s="275"/>
      <c r="G104" s="275"/>
      <c r="H104" s="275"/>
      <c r="I104" s="275"/>
      <c r="J104" s="275"/>
      <c r="K104" s="275"/>
      <c r="L104" s="275"/>
    </row>
    <row r="105" spans="5:12">
      <c r="E105" s="275"/>
      <c r="F105" s="275"/>
      <c r="G105" s="275"/>
      <c r="H105" s="275"/>
      <c r="I105" s="275"/>
      <c r="J105" s="275"/>
      <c r="K105" s="275"/>
      <c r="L105" s="275"/>
    </row>
    <row r="106" spans="5:12">
      <c r="E106" s="275"/>
      <c r="F106" s="275"/>
      <c r="G106" s="275"/>
      <c r="H106" s="275"/>
      <c r="I106" s="275"/>
      <c r="J106" s="275"/>
      <c r="K106" s="275"/>
      <c r="L106" s="275"/>
    </row>
    <row r="107" spans="5:12">
      <c r="E107" s="275"/>
      <c r="F107" s="275"/>
      <c r="G107" s="275"/>
      <c r="H107" s="275"/>
      <c r="I107" s="275"/>
      <c r="J107" s="275"/>
      <c r="K107" s="275"/>
      <c r="L107" s="275"/>
    </row>
    <row r="108" spans="5:12">
      <c r="E108" s="275"/>
      <c r="F108" s="275"/>
      <c r="G108" s="275"/>
      <c r="H108" s="275"/>
      <c r="I108" s="275"/>
      <c r="J108" s="275"/>
      <c r="K108" s="275"/>
      <c r="L108" s="275"/>
    </row>
    <row r="109" spans="5:12">
      <c r="E109" s="275"/>
      <c r="F109" s="275"/>
      <c r="G109" s="275"/>
      <c r="H109" s="275"/>
      <c r="I109" s="275"/>
      <c r="J109" s="275"/>
      <c r="K109" s="275"/>
      <c r="L109" s="275"/>
    </row>
    <row r="110" spans="5:12">
      <c r="E110" s="275"/>
      <c r="F110" s="275"/>
      <c r="G110" s="275"/>
      <c r="H110" s="275"/>
      <c r="I110" s="275"/>
      <c r="J110" s="275"/>
      <c r="K110" s="275"/>
      <c r="L110" s="275"/>
    </row>
    <row r="111" spans="5:12">
      <c r="E111" s="275"/>
      <c r="F111" s="275"/>
      <c r="G111" s="275"/>
      <c r="H111" s="275"/>
      <c r="I111" s="275"/>
      <c r="J111" s="275"/>
      <c r="K111" s="275"/>
      <c r="L111" s="275"/>
    </row>
    <row r="112" spans="5:12">
      <c r="E112" s="275"/>
      <c r="F112" s="275"/>
      <c r="G112" s="275"/>
      <c r="H112" s="275"/>
      <c r="I112" s="275"/>
      <c r="J112" s="275"/>
      <c r="K112" s="275"/>
      <c r="L112" s="275"/>
    </row>
    <row r="113" spans="5:12">
      <c r="E113" s="275"/>
      <c r="F113" s="275"/>
      <c r="G113" s="275"/>
      <c r="H113" s="275"/>
      <c r="I113" s="275"/>
      <c r="J113" s="275"/>
      <c r="K113" s="275"/>
      <c r="L113" s="275"/>
    </row>
    <row r="114" spans="5:12">
      <c r="E114" s="275"/>
      <c r="F114" s="275"/>
      <c r="G114" s="275"/>
      <c r="H114" s="275"/>
      <c r="I114" s="275"/>
      <c r="J114" s="275"/>
      <c r="K114" s="275"/>
      <c r="L114" s="275"/>
    </row>
    <row r="115" spans="5:12">
      <c r="E115" s="275"/>
      <c r="F115" s="275"/>
      <c r="G115" s="275"/>
      <c r="H115" s="275"/>
      <c r="I115" s="275"/>
      <c r="J115" s="275"/>
      <c r="K115" s="275"/>
      <c r="L115" s="275"/>
    </row>
    <row r="116" spans="5:12">
      <c r="E116" s="275"/>
      <c r="F116" s="275"/>
      <c r="G116" s="275"/>
      <c r="H116" s="275"/>
      <c r="I116" s="275"/>
      <c r="J116" s="275"/>
      <c r="K116" s="275"/>
      <c r="L116" s="275"/>
    </row>
    <row r="117" spans="5:12">
      <c r="E117" s="275"/>
      <c r="F117" s="275"/>
      <c r="G117" s="275"/>
      <c r="H117" s="275"/>
      <c r="I117" s="275"/>
      <c r="J117" s="275"/>
      <c r="K117" s="275"/>
      <c r="L117" s="275"/>
    </row>
    <row r="118" spans="5:12">
      <c r="E118" s="275"/>
      <c r="F118" s="275"/>
      <c r="G118" s="275"/>
      <c r="H118" s="275"/>
      <c r="I118" s="275"/>
      <c r="J118" s="275"/>
      <c r="K118" s="275"/>
      <c r="L118" s="275"/>
    </row>
    <row r="119" spans="5:12">
      <c r="E119" s="275"/>
      <c r="F119" s="275"/>
      <c r="G119" s="275"/>
      <c r="H119" s="275"/>
      <c r="I119" s="275"/>
      <c r="J119" s="275"/>
      <c r="K119" s="275"/>
      <c r="L119" s="275"/>
    </row>
    <row r="120" spans="5:12">
      <c r="E120" s="275"/>
      <c r="F120" s="275"/>
      <c r="G120" s="275"/>
      <c r="H120" s="275"/>
      <c r="I120" s="275"/>
      <c r="J120" s="275"/>
      <c r="K120" s="275"/>
      <c r="L120" s="275"/>
    </row>
    <row r="121" spans="5:12">
      <c r="E121" s="275"/>
      <c r="F121" s="275"/>
      <c r="G121" s="275"/>
      <c r="H121" s="275"/>
      <c r="I121" s="275"/>
      <c r="J121" s="275"/>
      <c r="K121" s="275"/>
      <c r="L121" s="275"/>
    </row>
    <row r="122" spans="5:12">
      <c r="E122" s="275"/>
      <c r="F122" s="275"/>
      <c r="G122" s="275"/>
      <c r="H122" s="275"/>
      <c r="I122" s="275"/>
      <c r="J122" s="275"/>
      <c r="K122" s="275"/>
      <c r="L122" s="275"/>
    </row>
    <row r="123" spans="5:12">
      <c r="E123" s="275"/>
      <c r="F123" s="275"/>
      <c r="G123" s="275"/>
      <c r="H123" s="275"/>
      <c r="I123" s="275"/>
      <c r="J123" s="275"/>
      <c r="K123" s="275"/>
      <c r="L123" s="275"/>
    </row>
    <row r="124" spans="5:12">
      <c r="E124" s="275"/>
      <c r="F124" s="275"/>
      <c r="G124" s="275"/>
      <c r="H124" s="275"/>
      <c r="I124" s="275"/>
      <c r="J124" s="275"/>
      <c r="K124" s="275"/>
      <c r="L124" s="275"/>
    </row>
    <row r="125" spans="5:12">
      <c r="E125" s="275"/>
      <c r="F125" s="275"/>
      <c r="G125" s="275"/>
      <c r="H125" s="275"/>
      <c r="I125" s="275"/>
      <c r="J125" s="275"/>
      <c r="K125" s="275"/>
      <c r="L125" s="275"/>
    </row>
    <row r="126" spans="5:12">
      <c r="E126" s="275"/>
      <c r="F126" s="275"/>
      <c r="G126" s="275"/>
      <c r="H126" s="275"/>
      <c r="I126" s="275"/>
      <c r="J126" s="275"/>
      <c r="K126" s="275"/>
      <c r="L126" s="275"/>
    </row>
    <row r="127" spans="5:12">
      <c r="E127" s="275"/>
      <c r="F127" s="275"/>
      <c r="G127" s="275"/>
      <c r="H127" s="275"/>
      <c r="I127" s="275"/>
      <c r="J127" s="275"/>
      <c r="K127" s="275"/>
      <c r="L127" s="275"/>
    </row>
    <row r="128" spans="5:12">
      <c r="E128" s="275"/>
      <c r="F128" s="275"/>
      <c r="G128" s="275"/>
      <c r="H128" s="275"/>
      <c r="I128" s="275"/>
      <c r="J128" s="275"/>
      <c r="K128" s="275"/>
      <c r="L128" s="275"/>
    </row>
    <row r="129" spans="5:12">
      <c r="E129" s="275"/>
      <c r="F129" s="275"/>
      <c r="G129" s="275"/>
      <c r="H129" s="275"/>
      <c r="I129" s="275"/>
      <c r="J129" s="275"/>
      <c r="K129" s="275"/>
      <c r="L129" s="275"/>
    </row>
    <row r="130" spans="5:12">
      <c r="E130" s="275"/>
      <c r="F130" s="275"/>
      <c r="G130" s="275"/>
      <c r="H130" s="275"/>
      <c r="I130" s="275"/>
      <c r="J130" s="275"/>
      <c r="K130" s="275"/>
      <c r="L130" s="275"/>
    </row>
    <row r="131" spans="5:12">
      <c r="E131" s="275"/>
      <c r="F131" s="275"/>
      <c r="G131" s="275"/>
      <c r="H131" s="275"/>
      <c r="I131" s="275"/>
      <c r="J131" s="275"/>
      <c r="K131" s="275"/>
      <c r="L131" s="275"/>
    </row>
    <row r="132" spans="5:12">
      <c r="E132" s="275"/>
      <c r="F132" s="275"/>
      <c r="G132" s="275"/>
      <c r="H132" s="275"/>
      <c r="I132" s="275"/>
      <c r="J132" s="275"/>
      <c r="K132" s="275"/>
      <c r="L132" s="275"/>
    </row>
    <row r="133" spans="5:12">
      <c r="E133" s="275"/>
      <c r="F133" s="275"/>
      <c r="G133" s="275"/>
      <c r="H133" s="275"/>
      <c r="I133" s="275"/>
      <c r="J133" s="275"/>
      <c r="K133" s="275"/>
      <c r="L133" s="275"/>
    </row>
    <row r="134" spans="5:12">
      <c r="E134" s="275"/>
      <c r="F134" s="275"/>
      <c r="G134" s="275"/>
      <c r="H134" s="275"/>
      <c r="I134" s="275"/>
      <c r="J134" s="275"/>
      <c r="K134" s="275"/>
      <c r="L134" s="275"/>
    </row>
    <row r="135" spans="5:12">
      <c r="E135" s="275"/>
      <c r="F135" s="275"/>
      <c r="G135" s="275"/>
      <c r="H135" s="275"/>
      <c r="I135" s="275"/>
      <c r="J135" s="275"/>
      <c r="K135" s="275"/>
      <c r="L135" s="275"/>
    </row>
    <row r="136" spans="5:12">
      <c r="E136" s="275"/>
      <c r="F136" s="275"/>
      <c r="G136" s="275"/>
      <c r="H136" s="275"/>
      <c r="I136" s="275"/>
      <c r="J136" s="275"/>
      <c r="K136" s="275"/>
      <c r="L136" s="275"/>
    </row>
    <row r="137" spans="5:12">
      <c r="E137" s="275"/>
      <c r="F137" s="275"/>
      <c r="G137" s="275"/>
      <c r="H137" s="275"/>
      <c r="I137" s="275"/>
      <c r="J137" s="275"/>
      <c r="K137" s="275"/>
      <c r="L137" s="275"/>
    </row>
    <row r="138" spans="5:12">
      <c r="E138" s="275"/>
      <c r="F138" s="275"/>
      <c r="G138" s="275"/>
      <c r="H138" s="275"/>
      <c r="I138" s="275"/>
      <c r="J138" s="275"/>
      <c r="K138" s="275"/>
      <c r="L138" s="275"/>
    </row>
    <row r="139" spans="5:12">
      <c r="E139" s="275"/>
      <c r="F139" s="275"/>
      <c r="G139" s="275"/>
      <c r="H139" s="275"/>
      <c r="I139" s="275"/>
      <c r="J139" s="275"/>
      <c r="K139" s="275"/>
      <c r="L139" s="275"/>
    </row>
    <row r="140" spans="5:12">
      <c r="E140" s="275"/>
      <c r="F140" s="275"/>
      <c r="G140" s="275"/>
      <c r="H140" s="275"/>
      <c r="I140" s="275"/>
      <c r="J140" s="275"/>
      <c r="K140" s="275"/>
      <c r="L140" s="275"/>
    </row>
    <row r="141" spans="5:12">
      <c r="E141" s="275"/>
      <c r="F141" s="275"/>
      <c r="G141" s="275"/>
      <c r="H141" s="275"/>
      <c r="I141" s="275"/>
      <c r="J141" s="275"/>
      <c r="K141" s="275"/>
      <c r="L141" s="275"/>
    </row>
    <row r="142" spans="5:12">
      <c r="E142" s="275"/>
      <c r="F142" s="275"/>
      <c r="G142" s="275"/>
      <c r="H142" s="275"/>
      <c r="I142" s="275"/>
      <c r="J142" s="275"/>
      <c r="K142" s="275"/>
      <c r="L142" s="275"/>
    </row>
    <row r="143" spans="5:12">
      <c r="E143" s="275"/>
      <c r="F143" s="275"/>
      <c r="G143" s="275"/>
      <c r="H143" s="275"/>
      <c r="I143" s="275"/>
      <c r="J143" s="275"/>
      <c r="K143" s="275"/>
      <c r="L143" s="275"/>
    </row>
    <row r="144" spans="5:12">
      <c r="E144" s="275"/>
      <c r="F144" s="275"/>
      <c r="G144" s="275"/>
      <c r="H144" s="275"/>
      <c r="I144" s="275"/>
      <c r="J144" s="275"/>
      <c r="K144" s="275"/>
      <c r="L144" s="275"/>
    </row>
    <row r="145" spans="5:12">
      <c r="E145" s="275"/>
      <c r="F145" s="275"/>
      <c r="G145" s="275"/>
      <c r="H145" s="275"/>
      <c r="I145" s="275"/>
      <c r="J145" s="275"/>
      <c r="K145" s="275"/>
      <c r="L145" s="275"/>
    </row>
    <row r="146" spans="5:12">
      <c r="E146" s="275"/>
      <c r="F146" s="275"/>
      <c r="G146" s="275"/>
      <c r="H146" s="275"/>
      <c r="I146" s="275"/>
      <c r="J146" s="275"/>
      <c r="K146" s="275"/>
      <c r="L146" s="275"/>
    </row>
    <row r="147" spans="5:12">
      <c r="E147" s="275"/>
      <c r="F147" s="275"/>
      <c r="G147" s="275"/>
      <c r="H147" s="275"/>
      <c r="I147" s="275"/>
      <c r="J147" s="275"/>
      <c r="K147" s="275"/>
      <c r="L147" s="275"/>
    </row>
    <row r="148" spans="5:12">
      <c r="E148" s="275"/>
      <c r="F148" s="275"/>
      <c r="G148" s="275"/>
      <c r="H148" s="275"/>
      <c r="I148" s="275"/>
      <c r="J148" s="275"/>
      <c r="K148" s="275"/>
      <c r="L148" s="275"/>
    </row>
    <row r="149" spans="5:12">
      <c r="E149" s="275"/>
      <c r="F149" s="275"/>
      <c r="G149" s="275"/>
      <c r="H149" s="275"/>
      <c r="I149" s="275"/>
      <c r="J149" s="275"/>
      <c r="K149" s="275"/>
      <c r="L149" s="275"/>
    </row>
    <row r="150" spans="5:12">
      <c r="E150" s="275"/>
      <c r="F150" s="275"/>
      <c r="G150" s="275"/>
      <c r="H150" s="275"/>
      <c r="I150" s="275"/>
      <c r="J150" s="275"/>
      <c r="K150" s="275"/>
      <c r="L150" s="275"/>
    </row>
    <row r="151" spans="5:12">
      <c r="E151" s="275"/>
      <c r="F151" s="275"/>
      <c r="G151" s="275"/>
      <c r="H151" s="275"/>
      <c r="I151" s="275"/>
      <c r="J151" s="275"/>
      <c r="K151" s="275"/>
      <c r="L151" s="275"/>
    </row>
    <row r="152" spans="5:12">
      <c r="E152" s="275"/>
      <c r="F152" s="275"/>
      <c r="G152" s="275"/>
      <c r="H152" s="275"/>
      <c r="I152" s="275"/>
      <c r="J152" s="275"/>
      <c r="K152" s="275"/>
      <c r="L152" s="275"/>
    </row>
    <row r="153" spans="5:12">
      <c r="E153" s="275"/>
      <c r="F153" s="275"/>
      <c r="G153" s="275"/>
      <c r="H153" s="275"/>
      <c r="I153" s="275"/>
      <c r="J153" s="275"/>
      <c r="K153" s="275"/>
      <c r="L153" s="275"/>
    </row>
    <row r="154" spans="5:12">
      <c r="E154" s="275"/>
      <c r="F154" s="275"/>
      <c r="G154" s="275"/>
      <c r="H154" s="275"/>
      <c r="I154" s="275"/>
      <c r="J154" s="275"/>
      <c r="K154" s="275"/>
      <c r="L154" s="275"/>
    </row>
    <row r="155" spans="5:12">
      <c r="E155" s="275"/>
      <c r="F155" s="275"/>
      <c r="G155" s="275"/>
      <c r="H155" s="275"/>
      <c r="I155" s="275"/>
      <c r="J155" s="275"/>
      <c r="K155" s="275"/>
      <c r="L155" s="275"/>
    </row>
    <row r="156" spans="5:12">
      <c r="E156" s="275"/>
      <c r="F156" s="275"/>
      <c r="G156" s="275"/>
      <c r="H156" s="275"/>
      <c r="I156" s="275"/>
      <c r="J156" s="275"/>
      <c r="K156" s="275"/>
      <c r="L156" s="275"/>
    </row>
    <row r="157" spans="5:12">
      <c r="E157" s="275"/>
      <c r="F157" s="275"/>
      <c r="G157" s="275"/>
      <c r="H157" s="275"/>
      <c r="I157" s="275"/>
      <c r="J157" s="275"/>
      <c r="K157" s="275"/>
      <c r="L157" s="275"/>
    </row>
    <row r="158" spans="5:12">
      <c r="E158" s="275"/>
      <c r="F158" s="275"/>
      <c r="G158" s="275"/>
      <c r="H158" s="275"/>
      <c r="I158" s="275"/>
      <c r="J158" s="275"/>
      <c r="K158" s="275"/>
      <c r="L158" s="275"/>
    </row>
    <row r="159" spans="5:12">
      <c r="E159" s="275"/>
      <c r="F159" s="275"/>
      <c r="G159" s="275"/>
      <c r="H159" s="275"/>
      <c r="I159" s="275"/>
      <c r="J159" s="275"/>
      <c r="K159" s="275"/>
      <c r="L159" s="275"/>
    </row>
    <row r="160" spans="5:12">
      <c r="E160" s="275"/>
      <c r="F160" s="275"/>
      <c r="G160" s="275"/>
      <c r="H160" s="275"/>
      <c r="I160" s="275"/>
      <c r="J160" s="275"/>
      <c r="K160" s="275"/>
      <c r="L160" s="275"/>
    </row>
    <row r="161" spans="5:12">
      <c r="E161" s="275"/>
      <c r="F161" s="275"/>
      <c r="G161" s="275"/>
      <c r="H161" s="275"/>
      <c r="I161" s="275"/>
      <c r="J161" s="275"/>
      <c r="K161" s="275"/>
      <c r="L161" s="275"/>
    </row>
    <row r="162" spans="5:12">
      <c r="E162" s="275"/>
      <c r="F162" s="275"/>
      <c r="G162" s="275"/>
      <c r="H162" s="275"/>
      <c r="I162" s="275"/>
      <c r="J162" s="275"/>
      <c r="K162" s="275"/>
      <c r="L162" s="275"/>
    </row>
    <row r="163" spans="5:12">
      <c r="E163" s="275"/>
      <c r="F163" s="275"/>
      <c r="G163" s="275"/>
      <c r="H163" s="275"/>
      <c r="I163" s="275"/>
      <c r="J163" s="275"/>
      <c r="K163" s="275"/>
      <c r="L163" s="275"/>
    </row>
    <row r="164" spans="5:12">
      <c r="E164" s="275"/>
      <c r="F164" s="275"/>
      <c r="G164" s="275"/>
      <c r="H164" s="275"/>
      <c r="I164" s="275"/>
      <c r="J164" s="275"/>
      <c r="K164" s="275"/>
      <c r="L164" s="275"/>
    </row>
    <row r="165" spans="5:12">
      <c r="E165" s="275"/>
      <c r="F165" s="275"/>
      <c r="G165" s="275"/>
      <c r="H165" s="275"/>
      <c r="I165" s="275"/>
      <c r="J165" s="275"/>
      <c r="K165" s="275"/>
      <c r="L165" s="275"/>
    </row>
    <row r="166" spans="5:12">
      <c r="E166" s="275"/>
      <c r="F166" s="275"/>
      <c r="G166" s="275"/>
      <c r="H166" s="275"/>
      <c r="I166" s="275"/>
      <c r="J166" s="275"/>
      <c r="K166" s="275"/>
      <c r="L166" s="275"/>
    </row>
    <row r="167" spans="5:12">
      <c r="E167" s="275"/>
      <c r="F167" s="275"/>
      <c r="G167" s="275"/>
      <c r="H167" s="275"/>
      <c r="I167" s="275"/>
      <c r="J167" s="275"/>
      <c r="K167" s="275"/>
      <c r="L167" s="275"/>
    </row>
    <row r="168" spans="5:12">
      <c r="E168" s="275"/>
      <c r="F168" s="275"/>
      <c r="G168" s="275"/>
      <c r="H168" s="275"/>
      <c r="I168" s="275"/>
      <c r="J168" s="275"/>
      <c r="K168" s="275"/>
      <c r="L168" s="275"/>
    </row>
    <row r="169" spans="5:12">
      <c r="E169" s="275"/>
      <c r="F169" s="275"/>
      <c r="G169" s="275"/>
      <c r="H169" s="275"/>
      <c r="I169" s="275"/>
      <c r="J169" s="275"/>
      <c r="K169" s="275"/>
      <c r="L169" s="275"/>
    </row>
    <row r="170" spans="5:12">
      <c r="E170" s="275"/>
      <c r="F170" s="275"/>
      <c r="G170" s="275"/>
      <c r="H170" s="275"/>
      <c r="I170" s="275"/>
      <c r="J170" s="275"/>
      <c r="K170" s="275"/>
      <c r="L170" s="275"/>
    </row>
    <row r="171" spans="5:12">
      <c r="E171" s="275"/>
      <c r="F171" s="275"/>
      <c r="G171" s="275"/>
      <c r="H171" s="275"/>
      <c r="I171" s="275"/>
      <c r="J171" s="275"/>
      <c r="K171" s="275"/>
      <c r="L171" s="275"/>
    </row>
    <row r="172" spans="5:12">
      <c r="E172" s="275"/>
      <c r="F172" s="275"/>
      <c r="G172" s="275"/>
      <c r="H172" s="275"/>
      <c r="I172" s="275"/>
      <c r="J172" s="275"/>
      <c r="K172" s="275"/>
      <c r="L172" s="275"/>
    </row>
    <row r="173" spans="5:12">
      <c r="E173" s="275"/>
      <c r="F173" s="275"/>
      <c r="G173" s="275"/>
      <c r="H173" s="275"/>
      <c r="I173" s="275"/>
      <c r="J173" s="275"/>
      <c r="K173" s="275"/>
      <c r="L173" s="275"/>
    </row>
    <row r="174" spans="5:12">
      <c r="E174" s="275"/>
      <c r="F174" s="275"/>
      <c r="G174" s="275"/>
      <c r="H174" s="275"/>
      <c r="I174" s="275"/>
      <c r="J174" s="275"/>
      <c r="K174" s="275"/>
      <c r="L174" s="275"/>
    </row>
    <row r="175" spans="5:12">
      <c r="E175" s="275"/>
      <c r="F175" s="275"/>
      <c r="G175" s="275"/>
      <c r="H175" s="275"/>
      <c r="I175" s="275"/>
      <c r="J175" s="275"/>
      <c r="K175" s="275"/>
      <c r="L175" s="275"/>
    </row>
    <row r="176" spans="5:12">
      <c r="E176" s="275"/>
      <c r="F176" s="275"/>
      <c r="G176" s="275"/>
      <c r="H176" s="275"/>
      <c r="I176" s="275"/>
      <c r="J176" s="275"/>
      <c r="K176" s="275"/>
      <c r="L176" s="275"/>
    </row>
    <row r="177" spans="5:12">
      <c r="E177" s="275"/>
      <c r="F177" s="275"/>
      <c r="G177" s="275"/>
      <c r="H177" s="275"/>
      <c r="I177" s="275"/>
      <c r="J177" s="275"/>
      <c r="K177" s="275"/>
      <c r="L177" s="275"/>
    </row>
    <row r="178" spans="5:12">
      <c r="E178" s="275"/>
      <c r="F178" s="275"/>
      <c r="G178" s="275"/>
      <c r="H178" s="275"/>
      <c r="I178" s="275"/>
      <c r="J178" s="275"/>
      <c r="K178" s="275"/>
      <c r="L178" s="275"/>
    </row>
    <row r="179" spans="5:12">
      <c r="E179" s="275"/>
      <c r="F179" s="275"/>
      <c r="G179" s="275"/>
      <c r="H179" s="275"/>
      <c r="I179" s="275"/>
      <c r="J179" s="275"/>
      <c r="K179" s="275"/>
      <c r="L179" s="275"/>
    </row>
    <row r="180" spans="5:12">
      <c r="E180" s="275"/>
      <c r="F180" s="275"/>
      <c r="G180" s="275"/>
      <c r="H180" s="275"/>
      <c r="I180" s="275"/>
      <c r="J180" s="275"/>
      <c r="K180" s="275"/>
      <c r="L180" s="275"/>
    </row>
    <row r="181" spans="5:12">
      <c r="E181" s="275"/>
      <c r="F181" s="275"/>
      <c r="G181" s="275"/>
      <c r="H181" s="275"/>
      <c r="I181" s="275"/>
      <c r="J181" s="275"/>
      <c r="K181" s="275"/>
      <c r="L181" s="275"/>
    </row>
    <row r="182" spans="5:12">
      <c r="E182" s="275"/>
      <c r="F182" s="275"/>
      <c r="G182" s="275"/>
      <c r="H182" s="275"/>
      <c r="I182" s="275"/>
      <c r="J182" s="275"/>
      <c r="K182" s="275"/>
      <c r="L182" s="275"/>
    </row>
    <row r="183" spans="5:12">
      <c r="E183" s="275"/>
      <c r="F183" s="275"/>
      <c r="G183" s="275"/>
      <c r="H183" s="275"/>
      <c r="I183" s="275"/>
      <c r="J183" s="275"/>
      <c r="K183" s="275"/>
      <c r="L183" s="275"/>
    </row>
    <row r="184" spans="5:12">
      <c r="E184" s="275"/>
      <c r="F184" s="275"/>
      <c r="G184" s="275"/>
      <c r="H184" s="275"/>
      <c r="I184" s="275"/>
      <c r="J184" s="275"/>
      <c r="K184" s="275"/>
      <c r="L184" s="275"/>
    </row>
    <row r="185" spans="5:12">
      <c r="E185" s="275"/>
      <c r="F185" s="275"/>
      <c r="G185" s="275"/>
      <c r="H185" s="275"/>
      <c r="I185" s="275"/>
      <c r="J185" s="275"/>
      <c r="K185" s="275"/>
      <c r="L185" s="275"/>
    </row>
    <row r="186" spans="5:12">
      <c r="E186" s="275"/>
      <c r="F186" s="275"/>
      <c r="G186" s="275"/>
      <c r="H186" s="275"/>
      <c r="I186" s="275"/>
      <c r="J186" s="275"/>
      <c r="K186" s="275"/>
      <c r="L186" s="275"/>
    </row>
    <row r="187" spans="5:12">
      <c r="E187" s="275"/>
      <c r="F187" s="275"/>
      <c r="G187" s="275"/>
      <c r="H187" s="275"/>
      <c r="I187" s="275"/>
      <c r="J187" s="275"/>
      <c r="K187" s="275"/>
      <c r="L187" s="275"/>
    </row>
    <row r="188" spans="5:12">
      <c r="E188" s="275"/>
      <c r="F188" s="275"/>
      <c r="G188" s="275"/>
      <c r="H188" s="275"/>
      <c r="I188" s="275"/>
      <c r="J188" s="275"/>
      <c r="K188" s="275"/>
      <c r="L188" s="275"/>
    </row>
    <row r="189" spans="5:12">
      <c r="E189" s="275"/>
      <c r="F189" s="275"/>
      <c r="G189" s="275"/>
      <c r="H189" s="275"/>
      <c r="I189" s="275"/>
      <c r="J189" s="275"/>
      <c r="K189" s="275"/>
      <c r="L189" s="275"/>
    </row>
    <row r="190" spans="5:12">
      <c r="E190" s="275"/>
      <c r="F190" s="275"/>
      <c r="G190" s="275"/>
      <c r="H190" s="275"/>
      <c r="I190" s="275"/>
      <c r="J190" s="275"/>
      <c r="K190" s="275"/>
      <c r="L190" s="275"/>
    </row>
    <row r="191" spans="5:12">
      <c r="E191" s="275"/>
      <c r="F191" s="275"/>
      <c r="G191" s="275"/>
      <c r="H191" s="275"/>
      <c r="I191" s="275"/>
      <c r="J191" s="275"/>
      <c r="K191" s="275"/>
      <c r="L191" s="275"/>
    </row>
    <row r="192" spans="5:12">
      <c r="E192" s="275"/>
      <c r="F192" s="275"/>
      <c r="G192" s="275"/>
      <c r="H192" s="275"/>
      <c r="I192" s="275"/>
      <c r="J192" s="275"/>
      <c r="K192" s="275"/>
      <c r="L192" s="275"/>
    </row>
    <row r="193" spans="5:12">
      <c r="E193" s="275"/>
      <c r="F193" s="275"/>
      <c r="G193" s="275"/>
      <c r="H193" s="275"/>
      <c r="I193" s="275"/>
      <c r="J193" s="275"/>
      <c r="K193" s="275"/>
      <c r="L193" s="275"/>
    </row>
    <row r="194" spans="5:12">
      <c r="E194" s="275"/>
      <c r="F194" s="275"/>
      <c r="G194" s="275"/>
      <c r="H194" s="275"/>
      <c r="I194" s="275"/>
      <c r="J194" s="275"/>
      <c r="K194" s="275"/>
      <c r="L194" s="275"/>
    </row>
    <row r="195" spans="5:12">
      <c r="E195" s="275"/>
      <c r="F195" s="275"/>
      <c r="G195" s="275"/>
      <c r="H195" s="275"/>
      <c r="I195" s="275"/>
      <c r="J195" s="275"/>
      <c r="K195" s="275"/>
      <c r="L195" s="275"/>
    </row>
    <row r="196" spans="5:12">
      <c r="E196" s="275"/>
      <c r="F196" s="275"/>
      <c r="G196" s="275"/>
      <c r="H196" s="275"/>
      <c r="I196" s="275"/>
      <c r="J196" s="275"/>
      <c r="K196" s="275"/>
      <c r="L196" s="275"/>
    </row>
    <row r="197" spans="5:12">
      <c r="E197" s="275"/>
      <c r="F197" s="275"/>
      <c r="G197" s="275"/>
      <c r="H197" s="275"/>
      <c r="I197" s="275"/>
      <c r="J197" s="275"/>
      <c r="K197" s="275"/>
      <c r="L197" s="275"/>
    </row>
    <row r="198" spans="5:12">
      <c r="E198" s="275"/>
      <c r="F198" s="275"/>
      <c r="G198" s="275"/>
      <c r="H198" s="275"/>
      <c r="I198" s="275"/>
      <c r="J198" s="275"/>
      <c r="K198" s="275"/>
      <c r="L198" s="275"/>
    </row>
    <row r="199" spans="5:12">
      <c r="E199" s="275"/>
      <c r="F199" s="275"/>
      <c r="G199" s="275"/>
      <c r="H199" s="275"/>
      <c r="I199" s="275"/>
      <c r="J199" s="275"/>
      <c r="K199" s="275"/>
      <c r="L199" s="275"/>
    </row>
    <row r="200" spans="5:12">
      <c r="E200" s="275"/>
      <c r="F200" s="275"/>
      <c r="G200" s="275"/>
      <c r="H200" s="275"/>
      <c r="I200" s="275"/>
      <c r="J200" s="275"/>
      <c r="K200" s="275"/>
      <c r="L200" s="275"/>
    </row>
    <row r="201" spans="5:12">
      <c r="E201" s="275"/>
      <c r="F201" s="275"/>
      <c r="G201" s="275"/>
      <c r="H201" s="275"/>
      <c r="I201" s="275"/>
      <c r="J201" s="275"/>
      <c r="K201" s="275"/>
      <c r="L201" s="275"/>
    </row>
    <row r="202" spans="5:12">
      <c r="E202" s="275"/>
      <c r="F202" s="275"/>
      <c r="G202" s="275"/>
      <c r="H202" s="275"/>
      <c r="I202" s="275"/>
      <c r="J202" s="275"/>
      <c r="K202" s="275"/>
      <c r="L202" s="275"/>
    </row>
    <row r="203" spans="5:12">
      <c r="E203" s="275"/>
      <c r="F203" s="275"/>
      <c r="G203" s="275"/>
      <c r="H203" s="275"/>
      <c r="I203" s="275"/>
      <c r="J203" s="275"/>
      <c r="K203" s="275"/>
      <c r="L203" s="275"/>
    </row>
    <row r="204" spans="5:12">
      <c r="E204" s="275"/>
      <c r="F204" s="275"/>
      <c r="G204" s="275"/>
      <c r="H204" s="275"/>
      <c r="I204" s="275"/>
      <c r="J204" s="275"/>
      <c r="K204" s="275"/>
      <c r="L204" s="275"/>
    </row>
    <row r="205" spans="5:12">
      <c r="E205" s="275"/>
      <c r="F205" s="275"/>
      <c r="G205" s="275"/>
      <c r="H205" s="275"/>
      <c r="I205" s="275"/>
      <c r="J205" s="275"/>
      <c r="K205" s="275"/>
      <c r="L205" s="275"/>
    </row>
    <row r="206" spans="5:12">
      <c r="E206" s="275"/>
      <c r="F206" s="275"/>
      <c r="G206" s="275"/>
      <c r="H206" s="275"/>
      <c r="I206" s="275"/>
      <c r="J206" s="275"/>
      <c r="K206" s="275"/>
      <c r="L206" s="275"/>
    </row>
    <row r="207" spans="5:12">
      <c r="E207" s="275"/>
      <c r="F207" s="275"/>
      <c r="G207" s="275"/>
      <c r="H207" s="275"/>
      <c r="I207" s="275"/>
      <c r="J207" s="275"/>
      <c r="K207" s="275"/>
      <c r="L207" s="275"/>
    </row>
    <row r="208" spans="5:12">
      <c r="E208" s="275"/>
      <c r="F208" s="275"/>
      <c r="G208" s="275"/>
      <c r="H208" s="275"/>
      <c r="I208" s="275"/>
      <c r="J208" s="275"/>
      <c r="K208" s="275"/>
      <c r="L208" s="275"/>
    </row>
    <row r="209" spans="5:12">
      <c r="E209" s="275"/>
      <c r="F209" s="275"/>
      <c r="G209" s="275"/>
      <c r="H209" s="275"/>
      <c r="I209" s="275"/>
      <c r="J209" s="275"/>
      <c r="K209" s="275"/>
      <c r="L209" s="275"/>
    </row>
    <row r="210" spans="5:12">
      <c r="E210" s="275"/>
      <c r="F210" s="275"/>
      <c r="G210" s="275"/>
      <c r="H210" s="275"/>
      <c r="I210" s="275"/>
      <c r="J210" s="275"/>
      <c r="K210" s="275"/>
      <c r="L210" s="275"/>
    </row>
    <row r="211" spans="5:12">
      <c r="E211" s="275"/>
      <c r="F211" s="275"/>
      <c r="G211" s="275"/>
      <c r="H211" s="275"/>
      <c r="I211" s="275"/>
      <c r="J211" s="275"/>
      <c r="K211" s="275"/>
      <c r="L211" s="275"/>
    </row>
    <row r="212" spans="5:12">
      <c r="E212" s="275"/>
      <c r="F212" s="275"/>
      <c r="G212" s="275"/>
      <c r="H212" s="275"/>
      <c r="I212" s="275"/>
      <c r="J212" s="275"/>
      <c r="K212" s="275"/>
      <c r="L212" s="275"/>
    </row>
    <row r="213" spans="5:12">
      <c r="E213" s="275"/>
      <c r="F213" s="275"/>
      <c r="G213" s="275"/>
      <c r="H213" s="275"/>
      <c r="I213" s="275"/>
      <c r="J213" s="275"/>
      <c r="K213" s="275"/>
      <c r="L213" s="275"/>
    </row>
    <row r="214" spans="5:12">
      <c r="E214" s="275"/>
      <c r="F214" s="275"/>
      <c r="G214" s="275"/>
      <c r="H214" s="275"/>
      <c r="I214" s="275"/>
      <c r="J214" s="275"/>
      <c r="K214" s="275"/>
      <c r="L214" s="275"/>
    </row>
    <row r="215" spans="5:12">
      <c r="E215" s="275"/>
      <c r="F215" s="275"/>
      <c r="G215" s="275"/>
      <c r="H215" s="275"/>
      <c r="I215" s="275"/>
      <c r="J215" s="275"/>
      <c r="K215" s="275"/>
      <c r="L215" s="275"/>
    </row>
    <row r="216" spans="5:12">
      <c r="E216" s="275"/>
      <c r="F216" s="275"/>
      <c r="G216" s="275"/>
      <c r="H216" s="275"/>
      <c r="I216" s="275"/>
      <c r="J216" s="275"/>
      <c r="K216" s="275"/>
      <c r="L216" s="275"/>
    </row>
    <row r="217" spans="5:12">
      <c r="E217" s="275"/>
      <c r="F217" s="275"/>
      <c r="G217" s="275"/>
      <c r="H217" s="275"/>
      <c r="I217" s="275"/>
      <c r="J217" s="275"/>
      <c r="K217" s="275"/>
      <c r="L217" s="275"/>
    </row>
    <row r="218" spans="5:12">
      <c r="E218" s="275"/>
      <c r="F218" s="275"/>
      <c r="G218" s="275"/>
      <c r="H218" s="275"/>
      <c r="I218" s="275"/>
      <c r="J218" s="275"/>
      <c r="K218" s="275"/>
      <c r="L218" s="275"/>
    </row>
    <row r="219" spans="5:12">
      <c r="E219" s="275"/>
      <c r="F219" s="275"/>
      <c r="G219" s="275"/>
      <c r="H219" s="275"/>
      <c r="I219" s="275"/>
      <c r="J219" s="275"/>
      <c r="K219" s="275"/>
      <c r="L219" s="275"/>
    </row>
    <row r="220" spans="5:12">
      <c r="E220" s="275"/>
      <c r="F220" s="275"/>
      <c r="G220" s="275"/>
      <c r="H220" s="275"/>
      <c r="I220" s="275"/>
      <c r="J220" s="275"/>
      <c r="K220" s="275"/>
      <c r="L220" s="275"/>
    </row>
    <row r="221" spans="5:12">
      <c r="E221" s="275"/>
      <c r="F221" s="275"/>
      <c r="G221" s="275"/>
      <c r="H221" s="275"/>
      <c r="I221" s="275"/>
      <c r="J221" s="275"/>
      <c r="K221" s="275"/>
      <c r="L221" s="275"/>
    </row>
    <row r="222" spans="5:12">
      <c r="E222" s="275"/>
      <c r="F222" s="275"/>
      <c r="G222" s="275"/>
      <c r="H222" s="275"/>
      <c r="I222" s="275"/>
      <c r="J222" s="275"/>
      <c r="K222" s="275"/>
      <c r="L222" s="275"/>
    </row>
    <row r="223" spans="5:12">
      <c r="E223" s="275"/>
      <c r="F223" s="275"/>
      <c r="G223" s="275"/>
      <c r="H223" s="275"/>
      <c r="I223" s="275"/>
      <c r="J223" s="275"/>
      <c r="K223" s="275"/>
      <c r="L223" s="275"/>
    </row>
    <row r="224" spans="5:12">
      <c r="E224" s="275"/>
      <c r="F224" s="275"/>
      <c r="G224" s="275"/>
      <c r="H224" s="275"/>
      <c r="I224" s="275"/>
      <c r="J224" s="275"/>
      <c r="K224" s="275"/>
      <c r="L224" s="275"/>
    </row>
    <row r="225" spans="5:12">
      <c r="E225" s="275"/>
      <c r="F225" s="275"/>
      <c r="G225" s="275"/>
      <c r="H225" s="275"/>
      <c r="I225" s="275"/>
      <c r="J225" s="275"/>
      <c r="K225" s="275"/>
      <c r="L225" s="275"/>
    </row>
    <row r="226" spans="5:12">
      <c r="E226" s="275"/>
      <c r="F226" s="275"/>
      <c r="G226" s="275"/>
      <c r="H226" s="275"/>
      <c r="I226" s="275"/>
      <c r="J226" s="275"/>
      <c r="K226" s="275"/>
      <c r="L226" s="275"/>
    </row>
    <row r="227" spans="5:12">
      <c r="E227" s="275"/>
      <c r="F227" s="275"/>
      <c r="G227" s="275"/>
      <c r="H227" s="275"/>
      <c r="I227" s="275"/>
      <c r="J227" s="275"/>
      <c r="K227" s="275"/>
      <c r="L227" s="275"/>
    </row>
    <row r="228" spans="5:12">
      <c r="E228" s="275"/>
      <c r="F228" s="275"/>
      <c r="G228" s="275"/>
      <c r="H228" s="275"/>
      <c r="I228" s="275"/>
      <c r="J228" s="275"/>
      <c r="K228" s="275"/>
      <c r="L228" s="275"/>
    </row>
    <row r="229" spans="5:12">
      <c r="E229" s="275"/>
      <c r="F229" s="275"/>
      <c r="G229" s="275"/>
      <c r="H229" s="275"/>
      <c r="I229" s="275"/>
      <c r="J229" s="275"/>
      <c r="K229" s="275"/>
      <c r="L229" s="275"/>
    </row>
    <row r="230" spans="5:12">
      <c r="E230" s="275"/>
      <c r="F230" s="275"/>
      <c r="G230" s="275"/>
      <c r="H230" s="275"/>
      <c r="I230" s="275"/>
      <c r="J230" s="275"/>
      <c r="K230" s="275"/>
      <c r="L230" s="275"/>
    </row>
    <row r="231" spans="5:12">
      <c r="E231" s="275"/>
      <c r="F231" s="275"/>
      <c r="G231" s="275"/>
      <c r="H231" s="275"/>
      <c r="I231" s="275"/>
      <c r="J231" s="275"/>
      <c r="K231" s="275"/>
      <c r="L231" s="275"/>
    </row>
    <row r="232" spans="5:12">
      <c r="E232" s="275"/>
      <c r="F232" s="275"/>
      <c r="G232" s="275"/>
      <c r="H232" s="275"/>
      <c r="I232" s="275"/>
      <c r="J232" s="275"/>
      <c r="K232" s="275"/>
      <c r="L232" s="275"/>
    </row>
    <row r="233" spans="5:12">
      <c r="E233" s="275"/>
      <c r="F233" s="275"/>
      <c r="G233" s="275"/>
      <c r="H233" s="275"/>
      <c r="I233" s="275"/>
      <c r="J233" s="275"/>
      <c r="K233" s="275"/>
      <c r="L233" s="275"/>
    </row>
    <row r="234" spans="5:12">
      <c r="E234" s="275"/>
      <c r="F234" s="275"/>
      <c r="G234" s="275"/>
      <c r="H234" s="275"/>
      <c r="I234" s="275"/>
      <c r="J234" s="275"/>
      <c r="K234" s="275"/>
      <c r="L234" s="275"/>
    </row>
    <row r="235" spans="5:12">
      <c r="E235" s="275"/>
      <c r="F235" s="275"/>
      <c r="G235" s="275"/>
      <c r="H235" s="275"/>
      <c r="I235" s="275"/>
      <c r="J235" s="275"/>
      <c r="K235" s="275"/>
      <c r="L235" s="275"/>
    </row>
    <row r="236" spans="5:12">
      <c r="E236" s="275"/>
      <c r="F236" s="275"/>
      <c r="G236" s="275"/>
      <c r="H236" s="275"/>
      <c r="I236" s="275"/>
      <c r="J236" s="275"/>
      <c r="K236" s="275"/>
      <c r="L236" s="275"/>
    </row>
    <row r="237" spans="5:12">
      <c r="E237" s="275"/>
      <c r="F237" s="275"/>
      <c r="G237" s="275"/>
      <c r="H237" s="275"/>
      <c r="I237" s="275"/>
      <c r="J237" s="275"/>
      <c r="K237" s="275"/>
      <c r="L237" s="275"/>
    </row>
    <row r="238" spans="5:12">
      <c r="E238" s="275"/>
      <c r="F238" s="275"/>
      <c r="G238" s="275"/>
      <c r="H238" s="275"/>
      <c r="I238" s="275"/>
      <c r="J238" s="275"/>
      <c r="K238" s="275"/>
      <c r="L238" s="275"/>
    </row>
    <row r="239" spans="5:12">
      <c r="E239" s="275"/>
      <c r="F239" s="275"/>
      <c r="G239" s="275"/>
      <c r="H239" s="275"/>
      <c r="I239" s="275"/>
      <c r="J239" s="275"/>
      <c r="K239" s="275"/>
      <c r="L239" s="275"/>
    </row>
    <row r="240" spans="5:12">
      <c r="E240" s="275"/>
      <c r="F240" s="275"/>
      <c r="G240" s="275"/>
      <c r="H240" s="275"/>
      <c r="I240" s="275"/>
      <c r="J240" s="275"/>
      <c r="K240" s="275"/>
      <c r="L240" s="275"/>
    </row>
    <row r="241" spans="5:12">
      <c r="E241" s="275"/>
      <c r="F241" s="275"/>
      <c r="G241" s="275"/>
      <c r="H241" s="275"/>
      <c r="I241" s="275"/>
      <c r="J241" s="275"/>
      <c r="K241" s="275"/>
      <c r="L241" s="275"/>
    </row>
    <row r="242" spans="5:12">
      <c r="E242" s="275"/>
      <c r="F242" s="275"/>
      <c r="G242" s="275"/>
      <c r="H242" s="275"/>
      <c r="I242" s="275"/>
      <c r="J242" s="275"/>
      <c r="K242" s="275"/>
      <c r="L242" s="275"/>
    </row>
    <row r="243" spans="5:12">
      <c r="E243" s="275"/>
      <c r="F243" s="275"/>
      <c r="G243" s="275"/>
      <c r="H243" s="275"/>
      <c r="I243" s="275"/>
      <c r="J243" s="275"/>
      <c r="K243" s="275"/>
      <c r="L243" s="275"/>
    </row>
    <row r="244" spans="5:12">
      <c r="E244" s="275"/>
      <c r="F244" s="275"/>
      <c r="G244" s="275"/>
      <c r="H244" s="275"/>
      <c r="I244" s="275"/>
      <c r="J244" s="275"/>
      <c r="K244" s="275"/>
      <c r="L244" s="275"/>
    </row>
    <row r="245" spans="5:12">
      <c r="E245" s="275"/>
      <c r="F245" s="275"/>
      <c r="G245" s="275"/>
      <c r="H245" s="275"/>
      <c r="I245" s="275"/>
      <c r="J245" s="275"/>
      <c r="K245" s="275"/>
      <c r="L245" s="275"/>
    </row>
    <row r="246" spans="5:12">
      <c r="E246" s="275"/>
      <c r="F246" s="275"/>
      <c r="G246" s="275"/>
      <c r="H246" s="275"/>
      <c r="I246" s="275"/>
      <c r="J246" s="275"/>
      <c r="K246" s="275"/>
      <c r="L246" s="275"/>
    </row>
    <row r="247" spans="5:12">
      <c r="E247" s="275"/>
      <c r="F247" s="275"/>
      <c r="G247" s="275"/>
      <c r="H247" s="275"/>
      <c r="I247" s="275"/>
      <c r="J247" s="275"/>
      <c r="K247" s="275"/>
      <c r="L247" s="275"/>
    </row>
    <row r="248" spans="5:12">
      <c r="E248" s="275"/>
      <c r="F248" s="275"/>
      <c r="G248" s="275"/>
      <c r="H248" s="275"/>
      <c r="I248" s="275"/>
      <c r="J248" s="275"/>
      <c r="K248" s="275"/>
      <c r="L248" s="275"/>
    </row>
    <row r="249" spans="5:12">
      <c r="E249" s="275"/>
      <c r="F249" s="275"/>
      <c r="G249" s="275"/>
      <c r="H249" s="275"/>
      <c r="I249" s="275"/>
      <c r="J249" s="275"/>
      <c r="K249" s="275"/>
      <c r="L249" s="275"/>
    </row>
    <row r="250" spans="5:12">
      <c r="E250" s="275"/>
      <c r="F250" s="275"/>
      <c r="G250" s="275"/>
      <c r="H250" s="275"/>
      <c r="I250" s="275"/>
      <c r="J250" s="275"/>
      <c r="K250" s="275"/>
      <c r="L250" s="275"/>
    </row>
    <row r="251" spans="5:12">
      <c r="E251" s="275"/>
      <c r="F251" s="275"/>
      <c r="G251" s="275"/>
      <c r="H251" s="275"/>
      <c r="I251" s="275"/>
      <c r="J251" s="275"/>
      <c r="K251" s="275"/>
      <c r="L251" s="275"/>
    </row>
    <row r="252" spans="5:12">
      <c r="E252" s="275"/>
      <c r="F252" s="275"/>
      <c r="G252" s="275"/>
      <c r="H252" s="275"/>
      <c r="I252" s="275"/>
      <c r="J252" s="275"/>
      <c r="K252" s="275"/>
      <c r="L252" s="275"/>
    </row>
    <row r="253" spans="5:12">
      <c r="E253" s="275"/>
      <c r="F253" s="275"/>
      <c r="G253" s="275"/>
      <c r="H253" s="275"/>
      <c r="I253" s="275"/>
      <c r="J253" s="275"/>
      <c r="K253" s="275"/>
      <c r="L253" s="275"/>
    </row>
    <row r="254" spans="5:12">
      <c r="E254" s="275"/>
      <c r="F254" s="275"/>
      <c r="G254" s="275"/>
      <c r="H254" s="275"/>
      <c r="I254" s="275"/>
      <c r="J254" s="275"/>
      <c r="K254" s="275"/>
      <c r="L254" s="275"/>
    </row>
    <row r="255" spans="5:12">
      <c r="E255" s="275"/>
      <c r="F255" s="275"/>
      <c r="G255" s="275"/>
      <c r="H255" s="275"/>
      <c r="I255" s="275"/>
      <c r="J255" s="275"/>
      <c r="K255" s="275"/>
      <c r="L255" s="275"/>
    </row>
    <row r="256" spans="5:12">
      <c r="E256" s="275"/>
      <c r="F256" s="275"/>
      <c r="G256" s="275"/>
      <c r="H256" s="275"/>
      <c r="I256" s="275"/>
      <c r="J256" s="275"/>
      <c r="K256" s="275"/>
      <c r="L256" s="275"/>
    </row>
    <row r="257" spans="5:12">
      <c r="E257" s="275"/>
      <c r="F257" s="275"/>
      <c r="G257" s="275"/>
      <c r="H257" s="275"/>
      <c r="I257" s="275"/>
      <c r="J257" s="275"/>
      <c r="K257" s="275"/>
      <c r="L257" s="275"/>
    </row>
    <row r="258" spans="5:12">
      <c r="E258" s="275"/>
      <c r="F258" s="275"/>
      <c r="G258" s="275"/>
      <c r="H258" s="275"/>
      <c r="I258" s="275"/>
      <c r="J258" s="275"/>
      <c r="K258" s="275"/>
      <c r="L258" s="275"/>
    </row>
    <row r="259" spans="5:12">
      <c r="E259" s="275"/>
      <c r="F259" s="275"/>
      <c r="G259" s="275"/>
      <c r="H259" s="275"/>
      <c r="I259" s="275"/>
      <c r="J259" s="275"/>
      <c r="K259" s="275"/>
      <c r="L259" s="275"/>
    </row>
    <row r="260" spans="5:12">
      <c r="E260" s="275"/>
      <c r="F260" s="275"/>
      <c r="G260" s="275"/>
      <c r="H260" s="275"/>
      <c r="I260" s="275"/>
      <c r="J260" s="275"/>
      <c r="K260" s="275"/>
      <c r="L260" s="275"/>
    </row>
    <row r="261" spans="5:12">
      <c r="E261" s="275"/>
      <c r="F261" s="275"/>
      <c r="G261" s="275"/>
      <c r="H261" s="275"/>
      <c r="I261" s="275"/>
      <c r="J261" s="275"/>
      <c r="K261" s="275"/>
      <c r="L261" s="275"/>
    </row>
    <row r="262" spans="5:12">
      <c r="E262" s="275"/>
      <c r="F262" s="275"/>
      <c r="G262" s="275"/>
      <c r="H262" s="275"/>
      <c r="I262" s="275"/>
      <c r="J262" s="275"/>
      <c r="K262" s="275"/>
      <c r="L262" s="275"/>
    </row>
    <row r="263" spans="5:12">
      <c r="E263" s="275"/>
      <c r="F263" s="275"/>
      <c r="G263" s="275"/>
      <c r="H263" s="275"/>
      <c r="I263" s="275"/>
      <c r="J263" s="275"/>
      <c r="K263" s="275"/>
      <c r="L263" s="275"/>
    </row>
    <row r="264" spans="5:12">
      <c r="E264" s="275"/>
      <c r="F264" s="275"/>
      <c r="G264" s="275"/>
      <c r="H264" s="275"/>
      <c r="I264" s="275"/>
      <c r="J264" s="275"/>
      <c r="K264" s="275"/>
      <c r="L264" s="275"/>
    </row>
    <row r="265" spans="5:12">
      <c r="E265" s="275"/>
      <c r="F265" s="275"/>
      <c r="G265" s="275"/>
      <c r="H265" s="275"/>
      <c r="I265" s="275"/>
      <c r="J265" s="275"/>
      <c r="K265" s="275"/>
      <c r="L265" s="275"/>
    </row>
    <row r="266" spans="5:12">
      <c r="E266" s="275"/>
      <c r="F266" s="275"/>
      <c r="G266" s="275"/>
      <c r="H266" s="275"/>
      <c r="I266" s="275"/>
      <c r="J266" s="275"/>
      <c r="K266" s="275"/>
      <c r="L266" s="275"/>
    </row>
    <row r="267" spans="5:12">
      <c r="E267" s="275"/>
      <c r="F267" s="275"/>
      <c r="G267" s="275"/>
      <c r="H267" s="275"/>
      <c r="I267" s="275"/>
      <c r="J267" s="275"/>
      <c r="K267" s="275"/>
      <c r="L267" s="275"/>
    </row>
    <row r="268" spans="5:12">
      <c r="E268" s="275"/>
      <c r="F268" s="275"/>
      <c r="G268" s="275"/>
      <c r="H268" s="275"/>
      <c r="I268" s="275"/>
      <c r="J268" s="275"/>
      <c r="K268" s="275"/>
      <c r="L268" s="275"/>
    </row>
    <row r="269" spans="5:12">
      <c r="E269" s="275"/>
      <c r="F269" s="275"/>
      <c r="G269" s="275"/>
      <c r="H269" s="275"/>
      <c r="I269" s="275"/>
      <c r="J269" s="275"/>
      <c r="K269" s="275"/>
      <c r="L269" s="275"/>
    </row>
    <row r="270" spans="5:12">
      <c r="E270" s="275"/>
      <c r="F270" s="275"/>
      <c r="G270" s="275"/>
      <c r="H270" s="275"/>
      <c r="I270" s="275"/>
      <c r="J270" s="275"/>
      <c r="K270" s="275"/>
      <c r="L270" s="275"/>
    </row>
    <row r="271" spans="5:12">
      <c r="E271" s="275"/>
      <c r="F271" s="275"/>
      <c r="G271" s="275"/>
      <c r="H271" s="275"/>
      <c r="I271" s="275"/>
      <c r="J271" s="275"/>
      <c r="K271" s="275"/>
      <c r="L271" s="275"/>
    </row>
    <row r="272" spans="5:12">
      <c r="E272" s="275"/>
      <c r="F272" s="275"/>
      <c r="G272" s="275"/>
      <c r="H272" s="275"/>
      <c r="I272" s="275"/>
      <c r="J272" s="275"/>
      <c r="K272" s="275"/>
      <c r="L272" s="275"/>
    </row>
    <row r="273" spans="5:12">
      <c r="E273" s="275"/>
      <c r="F273" s="275"/>
      <c r="G273" s="275"/>
      <c r="H273" s="275"/>
      <c r="I273" s="275"/>
      <c r="J273" s="275"/>
      <c r="K273" s="275"/>
      <c r="L273" s="275"/>
    </row>
    <row r="274" spans="5:12">
      <c r="E274" s="275"/>
      <c r="F274" s="275"/>
      <c r="G274" s="275"/>
      <c r="H274" s="275"/>
      <c r="I274" s="275"/>
      <c r="J274" s="275"/>
      <c r="K274" s="275"/>
      <c r="L274" s="275"/>
    </row>
    <row r="275" spans="5:12">
      <c r="E275" s="275"/>
      <c r="F275" s="275"/>
      <c r="G275" s="275"/>
      <c r="H275" s="275"/>
      <c r="I275" s="275"/>
      <c r="J275" s="275"/>
      <c r="K275" s="275"/>
      <c r="L275" s="275"/>
    </row>
    <row r="276" spans="5:12">
      <c r="E276" s="275"/>
      <c r="F276" s="275"/>
      <c r="G276" s="275"/>
      <c r="H276" s="275"/>
      <c r="I276" s="275"/>
      <c r="J276" s="275"/>
      <c r="K276" s="275"/>
      <c r="L276" s="275"/>
    </row>
    <row r="277" spans="5:12">
      <c r="E277" s="275"/>
      <c r="F277" s="275"/>
      <c r="G277" s="275"/>
      <c r="H277" s="275"/>
      <c r="I277" s="275"/>
      <c r="J277" s="275"/>
      <c r="K277" s="275"/>
      <c r="L277" s="275"/>
    </row>
    <row r="278" spans="5:12">
      <c r="E278" s="275"/>
      <c r="F278" s="275"/>
      <c r="G278" s="275"/>
      <c r="H278" s="275"/>
      <c r="I278" s="275"/>
      <c r="J278" s="275"/>
      <c r="K278" s="275"/>
      <c r="L278" s="275"/>
    </row>
    <row r="279" spans="5:12">
      <c r="E279" s="275"/>
      <c r="F279" s="275"/>
      <c r="G279" s="275"/>
      <c r="H279" s="275"/>
      <c r="I279" s="275"/>
      <c r="J279" s="275"/>
      <c r="K279" s="275"/>
      <c r="L279" s="275"/>
    </row>
    <row r="280" spans="5:12">
      <c r="E280" s="275"/>
      <c r="F280" s="275"/>
      <c r="G280" s="275"/>
      <c r="H280" s="275"/>
      <c r="I280" s="275"/>
      <c r="J280" s="275"/>
      <c r="K280" s="275"/>
      <c r="L280" s="275"/>
    </row>
    <row r="281" spans="5:12">
      <c r="E281" s="275"/>
      <c r="F281" s="275"/>
      <c r="G281" s="275"/>
      <c r="H281" s="275"/>
      <c r="I281" s="275"/>
      <c r="J281" s="275"/>
      <c r="K281" s="275"/>
      <c r="L281" s="275"/>
    </row>
    <row r="282" spans="5:12">
      <c r="E282" s="275"/>
      <c r="F282" s="275"/>
      <c r="G282" s="275"/>
      <c r="H282" s="275"/>
      <c r="I282" s="275"/>
      <c r="J282" s="275"/>
      <c r="K282" s="275"/>
      <c r="L282" s="275"/>
    </row>
    <row r="283" spans="5:12">
      <c r="E283" s="275"/>
      <c r="F283" s="275"/>
      <c r="G283" s="275"/>
      <c r="H283" s="275"/>
      <c r="I283" s="275"/>
      <c r="J283" s="275"/>
      <c r="K283" s="275"/>
      <c r="L283" s="275"/>
    </row>
    <row r="284" spans="5:12">
      <c r="E284" s="275"/>
      <c r="F284" s="275"/>
      <c r="G284" s="275"/>
      <c r="H284" s="275"/>
      <c r="I284" s="275"/>
      <c r="J284" s="275"/>
      <c r="K284" s="275"/>
      <c r="L284" s="275"/>
    </row>
    <row r="285" spans="5:12">
      <c r="E285" s="275"/>
      <c r="F285" s="275"/>
      <c r="G285" s="275"/>
      <c r="H285" s="275"/>
      <c r="I285" s="275"/>
      <c r="J285" s="275"/>
      <c r="K285" s="275"/>
      <c r="L285" s="275"/>
    </row>
    <row r="286" spans="5:12">
      <c r="E286" s="275"/>
      <c r="F286" s="275"/>
      <c r="G286" s="275"/>
      <c r="H286" s="275"/>
      <c r="I286" s="275"/>
      <c r="J286" s="275"/>
      <c r="K286" s="275"/>
      <c r="L286" s="275"/>
    </row>
    <row r="287" spans="5:12">
      <c r="E287" s="275"/>
      <c r="F287" s="275"/>
      <c r="G287" s="275"/>
      <c r="H287" s="275"/>
      <c r="I287" s="275"/>
      <c r="J287" s="275"/>
      <c r="K287" s="275"/>
      <c r="L287" s="275"/>
    </row>
    <row r="288" spans="5:12">
      <c r="E288" s="275"/>
      <c r="F288" s="275"/>
      <c r="G288" s="275"/>
      <c r="H288" s="275"/>
      <c r="I288" s="275"/>
      <c r="J288" s="275"/>
      <c r="K288" s="275"/>
      <c r="L288" s="275"/>
    </row>
    <row r="289" spans="5:12">
      <c r="E289" s="275"/>
      <c r="F289" s="275"/>
      <c r="G289" s="275"/>
      <c r="H289" s="275"/>
      <c r="I289" s="275"/>
      <c r="J289" s="275"/>
      <c r="K289" s="275"/>
      <c r="L289" s="275"/>
    </row>
    <row r="290" spans="5:12">
      <c r="E290" s="275"/>
      <c r="F290" s="275"/>
      <c r="G290" s="275"/>
      <c r="H290" s="275"/>
      <c r="I290" s="275"/>
      <c r="J290" s="275"/>
      <c r="K290" s="275"/>
      <c r="L290" s="275"/>
    </row>
    <row r="291" spans="5:12">
      <c r="E291" s="275"/>
      <c r="F291" s="275"/>
      <c r="G291" s="275"/>
      <c r="H291" s="275"/>
      <c r="I291" s="275"/>
      <c r="J291" s="275"/>
      <c r="K291" s="275"/>
      <c r="L291" s="275"/>
    </row>
    <row r="292" spans="5:12">
      <c r="E292" s="275"/>
      <c r="F292" s="275"/>
      <c r="G292" s="275"/>
      <c r="H292" s="275"/>
      <c r="I292" s="275"/>
      <c r="J292" s="275"/>
      <c r="K292" s="275"/>
      <c r="L292" s="275"/>
    </row>
    <row r="293" spans="5:12">
      <c r="E293" s="275"/>
      <c r="F293" s="275"/>
      <c r="G293" s="275"/>
      <c r="H293" s="275"/>
      <c r="I293" s="275"/>
      <c r="J293" s="275"/>
      <c r="K293" s="275"/>
      <c r="L293" s="275"/>
    </row>
    <row r="294" spans="5:12">
      <c r="E294" s="275"/>
      <c r="F294" s="275"/>
      <c r="G294" s="275"/>
      <c r="H294" s="275"/>
      <c r="I294" s="275"/>
      <c r="J294" s="275"/>
      <c r="K294" s="275"/>
      <c r="L294" s="275"/>
    </row>
    <row r="295" spans="5:12">
      <c r="E295" s="275"/>
      <c r="F295" s="275"/>
      <c r="G295" s="275"/>
      <c r="H295" s="275"/>
      <c r="I295" s="275"/>
      <c r="J295" s="275"/>
      <c r="K295" s="275"/>
      <c r="L295" s="275"/>
    </row>
    <row r="296" spans="5:12">
      <c r="E296" s="275"/>
      <c r="F296" s="275"/>
      <c r="G296" s="275"/>
      <c r="H296" s="275"/>
      <c r="I296" s="275"/>
      <c r="J296" s="275"/>
      <c r="K296" s="275"/>
      <c r="L296" s="275"/>
    </row>
    <row r="297" spans="5:12">
      <c r="E297" s="275"/>
      <c r="F297" s="275"/>
      <c r="G297" s="275"/>
      <c r="H297" s="275"/>
      <c r="I297" s="275"/>
      <c r="J297" s="275"/>
      <c r="K297" s="275"/>
      <c r="L297" s="275"/>
    </row>
    <row r="298" spans="5:12">
      <c r="E298" s="275"/>
      <c r="F298" s="275"/>
      <c r="G298" s="275"/>
      <c r="H298" s="275"/>
      <c r="I298" s="275"/>
      <c r="J298" s="275"/>
      <c r="K298" s="275"/>
      <c r="L298" s="275"/>
    </row>
    <row r="299" spans="5:12">
      <c r="E299" s="275"/>
      <c r="F299" s="275"/>
      <c r="G299" s="275"/>
      <c r="H299" s="275"/>
      <c r="I299" s="275"/>
      <c r="J299" s="275"/>
      <c r="K299" s="275"/>
      <c r="L299" s="275"/>
    </row>
    <row r="300" spans="5:12">
      <c r="E300" s="275"/>
      <c r="F300" s="275"/>
      <c r="G300" s="275"/>
      <c r="H300" s="275"/>
      <c r="I300" s="275"/>
      <c r="J300" s="275"/>
      <c r="K300" s="275"/>
      <c r="L300" s="275"/>
    </row>
    <row r="301" spans="5:12">
      <c r="E301" s="275"/>
      <c r="F301" s="275"/>
      <c r="G301" s="275"/>
      <c r="H301" s="275"/>
      <c r="I301" s="275"/>
      <c r="J301" s="275"/>
      <c r="K301" s="275"/>
      <c r="L301" s="275"/>
    </row>
    <row r="302" spans="5:12">
      <c r="E302" s="275"/>
      <c r="F302" s="275"/>
      <c r="G302" s="275"/>
      <c r="H302" s="275"/>
      <c r="I302" s="275"/>
      <c r="J302" s="275"/>
      <c r="K302" s="275"/>
      <c r="L302" s="275"/>
    </row>
    <row r="303" spans="5:12">
      <c r="E303" s="275"/>
      <c r="F303" s="275"/>
      <c r="G303" s="275"/>
      <c r="H303" s="275"/>
      <c r="I303" s="275"/>
      <c r="J303" s="275"/>
      <c r="K303" s="275"/>
      <c r="L303" s="275"/>
    </row>
    <row r="304" spans="5:12">
      <c r="E304" s="275"/>
      <c r="F304" s="275"/>
      <c r="G304" s="275"/>
      <c r="H304" s="275"/>
      <c r="I304" s="275"/>
      <c r="J304" s="275"/>
      <c r="K304" s="275"/>
      <c r="L304" s="275"/>
    </row>
    <row r="305" spans="5:12">
      <c r="E305" s="275"/>
      <c r="F305" s="275"/>
      <c r="G305" s="275"/>
      <c r="H305" s="275"/>
      <c r="I305" s="275"/>
      <c r="J305" s="275"/>
      <c r="K305" s="275"/>
      <c r="L305" s="275"/>
    </row>
    <row r="306" spans="5:12">
      <c r="E306" s="275"/>
      <c r="F306" s="275"/>
      <c r="G306" s="275"/>
      <c r="H306" s="275"/>
      <c r="I306" s="275"/>
      <c r="J306" s="275"/>
      <c r="K306" s="275"/>
      <c r="L306" s="275"/>
    </row>
    <row r="307" spans="5:12">
      <c r="E307" s="275"/>
      <c r="F307" s="275"/>
      <c r="G307" s="275"/>
      <c r="H307" s="275"/>
      <c r="I307" s="275"/>
      <c r="J307" s="275"/>
      <c r="K307" s="275"/>
      <c r="L307" s="275"/>
    </row>
    <row r="308" spans="5:12">
      <c r="E308" s="275"/>
      <c r="F308" s="275"/>
      <c r="G308" s="275"/>
      <c r="H308" s="275"/>
      <c r="I308" s="275"/>
      <c r="J308" s="275"/>
      <c r="K308" s="275"/>
      <c r="L308" s="275"/>
    </row>
    <row r="309" spans="5:12">
      <c r="E309" s="275"/>
      <c r="F309" s="275"/>
      <c r="G309" s="275"/>
      <c r="H309" s="275"/>
      <c r="I309" s="275"/>
      <c r="J309" s="275"/>
      <c r="K309" s="275"/>
      <c r="L309" s="275"/>
    </row>
    <row r="310" spans="5:12">
      <c r="E310" s="275"/>
      <c r="F310" s="275"/>
      <c r="G310" s="275"/>
      <c r="H310" s="275"/>
      <c r="I310" s="275"/>
      <c r="J310" s="275"/>
      <c r="K310" s="275"/>
      <c r="L310" s="275"/>
    </row>
    <row r="311" spans="5:12">
      <c r="E311" s="275"/>
      <c r="F311" s="275"/>
      <c r="G311" s="275"/>
      <c r="H311" s="275"/>
      <c r="I311" s="275"/>
      <c r="J311" s="275"/>
      <c r="K311" s="275"/>
      <c r="L311" s="275"/>
    </row>
    <row r="312" spans="5:12">
      <c r="E312" s="275"/>
      <c r="F312" s="275"/>
      <c r="G312" s="275"/>
      <c r="H312" s="275"/>
      <c r="I312" s="275"/>
      <c r="J312" s="275"/>
      <c r="K312" s="275"/>
      <c r="L312" s="275"/>
    </row>
    <row r="313" spans="5:12">
      <c r="E313" s="275"/>
      <c r="F313" s="275"/>
      <c r="G313" s="275"/>
      <c r="H313" s="275"/>
      <c r="I313" s="275"/>
      <c r="J313" s="275"/>
      <c r="K313" s="275"/>
      <c r="L313" s="275"/>
    </row>
    <row r="314" spans="5:12">
      <c r="E314" s="275"/>
      <c r="F314" s="275"/>
      <c r="G314" s="275"/>
      <c r="H314" s="275"/>
      <c r="I314" s="275"/>
      <c r="J314" s="275"/>
      <c r="K314" s="275"/>
      <c r="L314" s="275"/>
    </row>
    <row r="315" spans="5:12">
      <c r="E315" s="275"/>
      <c r="F315" s="275"/>
      <c r="G315" s="275"/>
      <c r="H315" s="275"/>
      <c r="I315" s="275"/>
      <c r="J315" s="275"/>
      <c r="K315" s="275"/>
      <c r="L315" s="275"/>
    </row>
    <row r="316" spans="5:12">
      <c r="E316" s="275"/>
      <c r="F316" s="275"/>
      <c r="G316" s="275"/>
      <c r="H316" s="275"/>
      <c r="I316" s="275"/>
      <c r="J316" s="275"/>
      <c r="K316" s="275"/>
      <c r="L316" s="275"/>
    </row>
    <row r="317" spans="5:12">
      <c r="E317" s="275"/>
      <c r="F317" s="275"/>
      <c r="G317" s="275"/>
      <c r="H317" s="275"/>
      <c r="I317" s="275"/>
      <c r="J317" s="275"/>
      <c r="K317" s="275"/>
      <c r="L317" s="275"/>
    </row>
    <row r="318" spans="5:12">
      <c r="E318" s="275"/>
      <c r="F318" s="275"/>
      <c r="G318" s="275"/>
      <c r="H318" s="275"/>
      <c r="I318" s="275"/>
      <c r="J318" s="275"/>
      <c r="K318" s="275"/>
      <c r="L318" s="275"/>
    </row>
    <row r="319" spans="5:12">
      <c r="E319" s="275"/>
      <c r="F319" s="275"/>
      <c r="G319" s="275"/>
      <c r="H319" s="275"/>
      <c r="I319" s="275"/>
      <c r="J319" s="275"/>
      <c r="K319" s="275"/>
      <c r="L319" s="275"/>
    </row>
    <row r="320" spans="5:12">
      <c r="E320" s="275"/>
      <c r="F320" s="275"/>
      <c r="G320" s="275"/>
      <c r="H320" s="275"/>
      <c r="I320" s="275"/>
      <c r="J320" s="275"/>
      <c r="K320" s="275"/>
      <c r="L320" s="275"/>
    </row>
    <row r="321" spans="5:12">
      <c r="E321" s="275"/>
      <c r="F321" s="275"/>
      <c r="G321" s="275"/>
      <c r="H321" s="275"/>
      <c r="I321" s="275"/>
      <c r="J321" s="275"/>
      <c r="K321" s="275"/>
      <c r="L321" s="275"/>
    </row>
    <row r="322" spans="5:12">
      <c r="E322" s="275"/>
      <c r="F322" s="275"/>
      <c r="G322" s="275"/>
      <c r="H322" s="275"/>
      <c r="I322" s="275"/>
      <c r="J322" s="275"/>
      <c r="K322" s="275"/>
      <c r="L322" s="275"/>
    </row>
    <row r="323" spans="5:12">
      <c r="E323" s="275"/>
      <c r="F323" s="275"/>
      <c r="G323" s="275"/>
      <c r="H323" s="275"/>
      <c r="I323" s="275"/>
      <c r="J323" s="275"/>
      <c r="K323" s="275"/>
      <c r="L323" s="275"/>
    </row>
    <row r="324" spans="5:12">
      <c r="E324" s="275"/>
      <c r="F324" s="275"/>
      <c r="G324" s="275"/>
      <c r="H324" s="275"/>
      <c r="I324" s="275"/>
      <c r="J324" s="275"/>
      <c r="K324" s="275"/>
      <c r="L324" s="275"/>
    </row>
    <row r="325" spans="5:12">
      <c r="E325" s="275"/>
      <c r="F325" s="275"/>
      <c r="G325" s="275"/>
      <c r="H325" s="275"/>
      <c r="I325" s="275"/>
      <c r="J325" s="275"/>
      <c r="K325" s="275"/>
      <c r="L325" s="275"/>
    </row>
    <row r="326" spans="5:12">
      <c r="E326" s="275"/>
      <c r="F326" s="275"/>
      <c r="G326" s="275"/>
      <c r="H326" s="275"/>
      <c r="I326" s="275"/>
      <c r="J326" s="275"/>
      <c r="K326" s="275"/>
      <c r="L326" s="275"/>
    </row>
    <row r="327" spans="5:12">
      <c r="E327" s="275"/>
      <c r="F327" s="275"/>
      <c r="G327" s="275"/>
      <c r="H327" s="275"/>
      <c r="I327" s="275"/>
      <c r="J327" s="275"/>
      <c r="K327" s="275"/>
      <c r="L327" s="275"/>
    </row>
    <row r="328" spans="5:12">
      <c r="E328" s="275"/>
      <c r="F328" s="275"/>
      <c r="G328" s="275"/>
      <c r="H328" s="275"/>
      <c r="I328" s="275"/>
      <c r="J328" s="275"/>
      <c r="K328" s="275"/>
      <c r="L328" s="275"/>
    </row>
    <row r="329" spans="5:12">
      <c r="E329" s="275"/>
      <c r="F329" s="275"/>
      <c r="G329" s="275"/>
      <c r="H329" s="275"/>
      <c r="I329" s="275"/>
      <c r="J329" s="275"/>
      <c r="K329" s="275"/>
      <c r="L329" s="275"/>
    </row>
    <row r="330" spans="5:12">
      <c r="E330" s="275"/>
      <c r="F330" s="275"/>
      <c r="G330" s="275"/>
      <c r="H330" s="275"/>
      <c r="I330" s="275"/>
      <c r="J330" s="275"/>
      <c r="K330" s="275"/>
      <c r="L330" s="275"/>
    </row>
    <row r="331" spans="5:12">
      <c r="E331" s="275"/>
      <c r="F331" s="275"/>
      <c r="G331" s="275"/>
      <c r="H331" s="275"/>
      <c r="I331" s="275"/>
      <c r="J331" s="275"/>
      <c r="K331" s="275"/>
      <c r="L331" s="275"/>
    </row>
    <row r="332" spans="5:12">
      <c r="E332" s="275"/>
      <c r="F332" s="275"/>
      <c r="G332" s="275"/>
      <c r="H332" s="275"/>
      <c r="I332" s="275"/>
      <c r="J332" s="275"/>
      <c r="K332" s="275"/>
      <c r="L332" s="275"/>
    </row>
    <row r="333" spans="5:12">
      <c r="E333" s="275"/>
      <c r="F333" s="275"/>
      <c r="G333" s="275"/>
      <c r="H333" s="275"/>
      <c r="I333" s="275"/>
      <c r="J333" s="275"/>
      <c r="K333" s="275"/>
      <c r="L333" s="275"/>
    </row>
    <row r="334" spans="5:12">
      <c r="E334" s="275"/>
      <c r="F334" s="275"/>
      <c r="G334" s="275"/>
      <c r="H334" s="275"/>
      <c r="I334" s="275"/>
      <c r="J334" s="275"/>
      <c r="K334" s="275"/>
      <c r="L334" s="275"/>
    </row>
    <row r="335" spans="5:12">
      <c r="E335" s="275"/>
      <c r="F335" s="275"/>
      <c r="G335" s="275"/>
      <c r="H335" s="275"/>
      <c r="I335" s="275"/>
      <c r="J335" s="275"/>
      <c r="K335" s="275"/>
      <c r="L335" s="275"/>
    </row>
    <row r="336" spans="5:12">
      <c r="E336" s="275"/>
      <c r="F336" s="275"/>
      <c r="G336" s="275"/>
      <c r="H336" s="275"/>
      <c r="I336" s="275"/>
      <c r="J336" s="275"/>
      <c r="K336" s="275"/>
      <c r="L336" s="275"/>
    </row>
    <row r="337" spans="5:12">
      <c r="E337" s="275"/>
      <c r="F337" s="275"/>
      <c r="G337" s="275"/>
      <c r="H337" s="275"/>
      <c r="I337" s="275"/>
      <c r="J337" s="275"/>
      <c r="K337" s="275"/>
      <c r="L337" s="275"/>
    </row>
    <row r="338" spans="5:12">
      <c r="E338" s="275"/>
      <c r="F338" s="275"/>
      <c r="G338" s="275"/>
      <c r="H338" s="275"/>
      <c r="I338" s="275"/>
      <c r="J338" s="275"/>
      <c r="K338" s="275"/>
      <c r="L338" s="275"/>
    </row>
    <row r="339" spans="5:12">
      <c r="E339" s="275"/>
      <c r="F339" s="275"/>
      <c r="G339" s="275"/>
      <c r="H339" s="275"/>
      <c r="I339" s="275"/>
      <c r="J339" s="275"/>
      <c r="K339" s="275"/>
      <c r="L339" s="275"/>
    </row>
    <row r="340" spans="5:12">
      <c r="E340" s="275"/>
      <c r="F340" s="275"/>
      <c r="G340" s="275"/>
      <c r="H340" s="275"/>
      <c r="I340" s="275"/>
      <c r="J340" s="275"/>
      <c r="K340" s="275"/>
      <c r="L340" s="275"/>
    </row>
    <row r="341" spans="5:12">
      <c r="E341" s="275"/>
      <c r="F341" s="275"/>
      <c r="G341" s="275"/>
      <c r="H341" s="275"/>
      <c r="I341" s="275"/>
      <c r="J341" s="275"/>
      <c r="K341" s="275"/>
      <c r="L341" s="275"/>
    </row>
    <row r="342" spans="5:12">
      <c r="E342" s="275"/>
      <c r="F342" s="275"/>
      <c r="G342" s="275"/>
      <c r="H342" s="275"/>
      <c r="I342" s="275"/>
      <c r="J342" s="275"/>
      <c r="K342" s="275"/>
      <c r="L342" s="275"/>
    </row>
    <row r="343" spans="5:12">
      <c r="E343" s="275"/>
      <c r="F343" s="275"/>
      <c r="G343" s="275"/>
      <c r="H343" s="275"/>
      <c r="I343" s="275"/>
      <c r="J343" s="275"/>
      <c r="K343" s="275"/>
      <c r="L343" s="275"/>
    </row>
    <row r="344" spans="5:12">
      <c r="E344" s="275"/>
      <c r="F344" s="275"/>
      <c r="G344" s="275"/>
      <c r="H344" s="275"/>
      <c r="I344" s="275"/>
      <c r="J344" s="275"/>
      <c r="K344" s="275"/>
      <c r="L344" s="275"/>
    </row>
    <row r="345" spans="5:12">
      <c r="E345" s="275"/>
      <c r="F345" s="275"/>
      <c r="G345" s="275"/>
      <c r="H345" s="275"/>
      <c r="I345" s="275"/>
      <c r="J345" s="275"/>
      <c r="K345" s="275"/>
      <c r="L345" s="275"/>
    </row>
    <row r="346" spans="5:12">
      <c r="E346" s="275"/>
      <c r="F346" s="275"/>
      <c r="G346" s="275"/>
      <c r="H346" s="275"/>
      <c r="I346" s="275"/>
      <c r="J346" s="275"/>
      <c r="K346" s="275"/>
      <c r="L346" s="275"/>
    </row>
    <row r="347" spans="5:12">
      <c r="E347" s="275"/>
      <c r="F347" s="275"/>
      <c r="G347" s="275"/>
      <c r="H347" s="275"/>
      <c r="I347" s="275"/>
      <c r="J347" s="275"/>
      <c r="K347" s="275"/>
      <c r="L347" s="275"/>
    </row>
    <row r="348" spans="5:12">
      <c r="E348" s="275"/>
      <c r="F348" s="275"/>
      <c r="G348" s="275"/>
      <c r="H348" s="275"/>
      <c r="I348" s="275"/>
      <c r="J348" s="275"/>
      <c r="K348" s="275"/>
      <c r="L348" s="275"/>
    </row>
    <row r="349" spans="5:12">
      <c r="E349" s="275"/>
      <c r="F349" s="275"/>
      <c r="G349" s="275"/>
      <c r="H349" s="275"/>
      <c r="I349" s="275"/>
      <c r="J349" s="275"/>
      <c r="K349" s="275"/>
      <c r="L349" s="275"/>
    </row>
    <row r="350" spans="5:12">
      <c r="E350" s="275"/>
      <c r="F350" s="275"/>
      <c r="G350" s="275"/>
      <c r="H350" s="275"/>
      <c r="I350" s="275"/>
      <c r="J350" s="275"/>
      <c r="K350" s="275"/>
      <c r="L350" s="275"/>
    </row>
    <row r="351" spans="5:12">
      <c r="E351" s="275"/>
      <c r="F351" s="275"/>
      <c r="G351" s="275"/>
      <c r="H351" s="275"/>
      <c r="I351" s="275"/>
      <c r="J351" s="275"/>
      <c r="K351" s="275"/>
      <c r="L351" s="275"/>
    </row>
    <row r="352" spans="5:12">
      <c r="E352" s="275"/>
      <c r="F352" s="275"/>
      <c r="G352" s="275"/>
      <c r="H352" s="275"/>
      <c r="I352" s="275"/>
      <c r="J352" s="275"/>
      <c r="K352" s="275"/>
      <c r="L352" s="275"/>
    </row>
    <row r="353" spans="5:12">
      <c r="E353" s="275"/>
      <c r="F353" s="275"/>
      <c r="G353" s="275"/>
      <c r="H353" s="275"/>
      <c r="I353" s="275"/>
      <c r="J353" s="275"/>
      <c r="K353" s="275"/>
      <c r="L353" s="275"/>
    </row>
    <row r="354" spans="5:12">
      <c r="E354" s="275"/>
      <c r="F354" s="275"/>
      <c r="G354" s="275"/>
      <c r="H354" s="275"/>
      <c r="I354" s="275"/>
      <c r="J354" s="275"/>
      <c r="K354" s="275"/>
      <c r="L354" s="275"/>
    </row>
    <row r="355" spans="5:12">
      <c r="E355" s="275"/>
      <c r="F355" s="275"/>
      <c r="G355" s="275"/>
      <c r="H355" s="275"/>
      <c r="I355" s="275"/>
      <c r="J355" s="275"/>
      <c r="K355" s="275"/>
      <c r="L355" s="275"/>
    </row>
    <row r="356" spans="5:12">
      <c r="E356" s="275"/>
      <c r="F356" s="275"/>
      <c r="G356" s="275"/>
      <c r="H356" s="275"/>
      <c r="I356" s="275"/>
      <c r="J356" s="275"/>
      <c r="K356" s="275"/>
      <c r="L356" s="275"/>
    </row>
    <row r="357" spans="5:12">
      <c r="E357" s="275"/>
      <c r="F357" s="275"/>
      <c r="G357" s="275"/>
      <c r="H357" s="275"/>
      <c r="I357" s="275"/>
      <c r="J357" s="275"/>
      <c r="K357" s="275"/>
      <c r="L357" s="275"/>
    </row>
    <row r="358" spans="5:12">
      <c r="E358" s="275"/>
      <c r="F358" s="275"/>
      <c r="G358" s="275"/>
      <c r="H358" s="275"/>
      <c r="I358" s="275"/>
      <c r="J358" s="275"/>
      <c r="K358" s="275"/>
      <c r="L358" s="275"/>
    </row>
    <row r="359" spans="5:12">
      <c r="E359" s="275"/>
      <c r="F359" s="275"/>
      <c r="G359" s="275"/>
      <c r="H359" s="275"/>
      <c r="I359" s="275"/>
      <c r="J359" s="275"/>
      <c r="K359" s="275"/>
      <c r="L359" s="275"/>
    </row>
    <row r="360" spans="5:12">
      <c r="E360" s="275"/>
      <c r="F360" s="275"/>
      <c r="G360" s="275"/>
      <c r="H360" s="275"/>
      <c r="I360" s="275"/>
      <c r="J360" s="275"/>
      <c r="K360" s="275"/>
      <c r="L360" s="275"/>
    </row>
    <row r="361" spans="5:12">
      <c r="E361" s="275"/>
      <c r="F361" s="275"/>
      <c r="G361" s="275"/>
      <c r="H361" s="275"/>
      <c r="I361" s="275"/>
      <c r="J361" s="275"/>
      <c r="K361" s="275"/>
      <c r="L361" s="275"/>
    </row>
    <row r="362" spans="5:12">
      <c r="E362" s="275"/>
      <c r="F362" s="275"/>
      <c r="G362" s="275"/>
      <c r="H362" s="275"/>
      <c r="I362" s="275"/>
      <c r="J362" s="275"/>
      <c r="K362" s="275"/>
      <c r="L362" s="275"/>
    </row>
    <row r="363" spans="5:12">
      <c r="E363" s="275"/>
      <c r="F363" s="275"/>
      <c r="G363" s="275"/>
      <c r="H363" s="275"/>
      <c r="I363" s="275"/>
      <c r="J363" s="275"/>
      <c r="K363" s="275"/>
      <c r="L363" s="275"/>
    </row>
    <row r="364" spans="5:12">
      <c r="E364" s="275"/>
      <c r="F364" s="275"/>
      <c r="G364" s="275"/>
      <c r="H364" s="275"/>
      <c r="I364" s="275"/>
      <c r="J364" s="275"/>
      <c r="K364" s="275"/>
      <c r="L364" s="275"/>
    </row>
    <row r="365" spans="5:12">
      <c r="E365" s="275"/>
      <c r="F365" s="275"/>
      <c r="G365" s="275"/>
      <c r="H365" s="275"/>
      <c r="I365" s="275"/>
      <c r="J365" s="275"/>
      <c r="K365" s="275"/>
      <c r="L365" s="275"/>
    </row>
    <row r="366" spans="5:12">
      <c r="E366" s="275"/>
      <c r="F366" s="275"/>
      <c r="G366" s="275"/>
      <c r="H366" s="275"/>
      <c r="I366" s="275"/>
      <c r="J366" s="275"/>
      <c r="K366" s="275"/>
      <c r="L366" s="275"/>
    </row>
    <row r="367" spans="5:12">
      <c r="E367" s="275"/>
      <c r="F367" s="275"/>
      <c r="G367" s="275"/>
      <c r="H367" s="275"/>
      <c r="I367" s="275"/>
      <c r="J367" s="275"/>
      <c r="K367" s="275"/>
      <c r="L367" s="275"/>
    </row>
    <row r="368" spans="5:12">
      <c r="E368" s="275"/>
      <c r="F368" s="275"/>
      <c r="G368" s="275"/>
      <c r="H368" s="275"/>
      <c r="I368" s="275"/>
      <c r="J368" s="275"/>
      <c r="K368" s="275"/>
      <c r="L368" s="275"/>
    </row>
    <row r="369" spans="5:12">
      <c r="E369" s="275"/>
      <c r="F369" s="275"/>
      <c r="G369" s="275"/>
      <c r="H369" s="275"/>
      <c r="I369" s="275"/>
      <c r="J369" s="275"/>
      <c r="K369" s="275"/>
      <c r="L369" s="275"/>
    </row>
    <row r="370" spans="5:12">
      <c r="E370" s="275"/>
      <c r="F370" s="275"/>
      <c r="G370" s="275"/>
      <c r="H370" s="275"/>
      <c r="I370" s="275"/>
      <c r="J370" s="275"/>
      <c r="K370" s="275"/>
      <c r="L370" s="275"/>
    </row>
    <row r="371" spans="5:12">
      <c r="E371" s="275"/>
      <c r="F371" s="275"/>
      <c r="G371" s="275"/>
      <c r="H371" s="275"/>
      <c r="I371" s="275"/>
      <c r="J371" s="275"/>
      <c r="K371" s="275"/>
      <c r="L371" s="275"/>
    </row>
    <row r="372" spans="5:12">
      <c r="E372" s="275"/>
      <c r="F372" s="275"/>
      <c r="G372" s="275"/>
      <c r="H372" s="275"/>
      <c r="I372" s="275"/>
      <c r="J372" s="275"/>
      <c r="K372" s="275"/>
      <c r="L372" s="275"/>
    </row>
    <row r="373" spans="5:12">
      <c r="E373" s="275"/>
      <c r="F373" s="275"/>
      <c r="G373" s="275"/>
      <c r="H373" s="275"/>
      <c r="I373" s="275"/>
      <c r="J373" s="275"/>
      <c r="K373" s="275"/>
      <c r="L373" s="275"/>
    </row>
    <row r="374" spans="5:12">
      <c r="E374" s="275"/>
      <c r="F374" s="275"/>
      <c r="G374" s="275"/>
      <c r="H374" s="275"/>
      <c r="I374" s="275"/>
      <c r="J374" s="275"/>
      <c r="K374" s="275"/>
      <c r="L374" s="275"/>
    </row>
    <row r="375" spans="5:12">
      <c r="E375" s="275"/>
      <c r="F375" s="275"/>
      <c r="G375" s="275"/>
      <c r="H375" s="275"/>
      <c r="I375" s="275"/>
      <c r="J375" s="275"/>
      <c r="K375" s="275"/>
      <c r="L375" s="275"/>
    </row>
    <row r="376" spans="5:12">
      <c r="E376" s="275"/>
      <c r="F376" s="275"/>
      <c r="G376" s="275"/>
      <c r="H376" s="275"/>
      <c r="I376" s="275"/>
      <c r="J376" s="275"/>
      <c r="K376" s="275"/>
      <c r="L376" s="275"/>
    </row>
    <row r="377" spans="5:12">
      <c r="E377" s="275"/>
      <c r="F377" s="275"/>
      <c r="G377" s="275"/>
      <c r="H377" s="275"/>
      <c r="I377" s="275"/>
      <c r="J377" s="275"/>
      <c r="K377" s="275"/>
      <c r="L377" s="275"/>
    </row>
    <row r="378" spans="5:12">
      <c r="E378" s="275"/>
      <c r="F378" s="275"/>
      <c r="G378" s="275"/>
      <c r="H378" s="275"/>
      <c r="I378" s="275"/>
      <c r="J378" s="275"/>
      <c r="K378" s="275"/>
      <c r="L378" s="275"/>
    </row>
    <row r="379" spans="5:12">
      <c r="E379" s="275"/>
      <c r="F379" s="275"/>
      <c r="G379" s="275"/>
      <c r="H379" s="275"/>
      <c r="I379" s="275"/>
      <c r="J379" s="275"/>
      <c r="K379" s="275"/>
      <c r="L379" s="275"/>
    </row>
    <row r="380" spans="5:12">
      <c r="E380" s="275"/>
      <c r="F380" s="275"/>
      <c r="G380" s="275"/>
      <c r="H380" s="275"/>
      <c r="I380" s="275"/>
      <c r="J380" s="275"/>
      <c r="K380" s="275"/>
      <c r="L380" s="275"/>
    </row>
    <row r="381" spans="5:12">
      <c r="E381" s="275"/>
      <c r="F381" s="275"/>
      <c r="G381" s="275"/>
      <c r="H381" s="275"/>
      <c r="I381" s="275"/>
      <c r="J381" s="275"/>
      <c r="K381" s="275"/>
      <c r="L381" s="275"/>
    </row>
    <row r="382" spans="5:12">
      <c r="E382" s="275"/>
      <c r="F382" s="275"/>
      <c r="G382" s="275"/>
      <c r="H382" s="275"/>
      <c r="I382" s="275"/>
      <c r="J382" s="275"/>
      <c r="K382" s="275"/>
      <c r="L382" s="275"/>
    </row>
    <row r="383" spans="5:12">
      <c r="E383" s="275"/>
      <c r="F383" s="275"/>
      <c r="G383" s="275"/>
      <c r="H383" s="275"/>
      <c r="I383" s="275"/>
      <c r="J383" s="275"/>
      <c r="K383" s="275"/>
      <c r="L383" s="275"/>
    </row>
    <row r="384" spans="5:12">
      <c r="E384" s="275"/>
      <c r="F384" s="275"/>
      <c r="G384" s="275"/>
      <c r="H384" s="275"/>
      <c r="I384" s="275"/>
      <c r="J384" s="275"/>
      <c r="K384" s="275"/>
      <c r="L384" s="275"/>
    </row>
    <row r="385" spans="5:12">
      <c r="E385" s="275"/>
      <c r="F385" s="275"/>
      <c r="G385" s="275"/>
      <c r="H385" s="275"/>
      <c r="I385" s="275"/>
      <c r="J385" s="275"/>
      <c r="K385" s="275"/>
      <c r="L385" s="275"/>
    </row>
    <row r="386" spans="5:12">
      <c r="E386" s="275"/>
      <c r="F386" s="275"/>
      <c r="G386" s="275"/>
      <c r="H386" s="275"/>
      <c r="I386" s="275"/>
      <c r="J386" s="275"/>
      <c r="K386" s="275"/>
      <c r="L386" s="275"/>
    </row>
    <row r="387" spans="5:12">
      <c r="E387" s="275"/>
      <c r="F387" s="275"/>
      <c r="G387" s="275"/>
      <c r="H387" s="275"/>
      <c r="I387" s="275"/>
      <c r="J387" s="275"/>
      <c r="K387" s="275"/>
      <c r="L387" s="275"/>
    </row>
    <row r="388" spans="5:12">
      <c r="E388" s="275"/>
      <c r="F388" s="275"/>
      <c r="G388" s="275"/>
      <c r="H388" s="275"/>
      <c r="I388" s="275"/>
      <c r="J388" s="275"/>
      <c r="K388" s="275"/>
      <c r="L388" s="275"/>
    </row>
    <row r="389" spans="5:12">
      <c r="E389" s="275"/>
      <c r="F389" s="275"/>
      <c r="G389" s="275"/>
      <c r="H389" s="275"/>
      <c r="I389" s="275"/>
      <c r="J389" s="275"/>
      <c r="K389" s="275"/>
      <c r="L389" s="275"/>
    </row>
    <row r="390" spans="5:12">
      <c r="E390" s="275"/>
      <c r="F390" s="275"/>
      <c r="G390" s="275"/>
      <c r="H390" s="275"/>
      <c r="I390" s="275"/>
      <c r="J390" s="275"/>
      <c r="K390" s="275"/>
      <c r="L390" s="275"/>
    </row>
    <row r="391" spans="5:12">
      <c r="E391" s="275"/>
      <c r="F391" s="275"/>
      <c r="G391" s="275"/>
      <c r="H391" s="275"/>
      <c r="I391" s="275"/>
      <c r="J391" s="275"/>
      <c r="K391" s="275"/>
      <c r="L391" s="275"/>
    </row>
    <row r="392" spans="5:12">
      <c r="E392" s="275"/>
      <c r="F392" s="275"/>
      <c r="G392" s="275"/>
      <c r="H392" s="275"/>
      <c r="I392" s="275"/>
      <c r="J392" s="275"/>
      <c r="K392" s="275"/>
      <c r="L392" s="275"/>
    </row>
    <row r="393" spans="5:12">
      <c r="E393" s="275"/>
      <c r="F393" s="275"/>
      <c r="G393" s="275"/>
      <c r="H393" s="275"/>
      <c r="I393" s="275"/>
      <c r="J393" s="275"/>
      <c r="K393" s="275"/>
      <c r="L393" s="275"/>
    </row>
    <row r="394" spans="5:12">
      <c r="E394" s="275"/>
      <c r="F394" s="275"/>
      <c r="G394" s="275"/>
      <c r="H394" s="275"/>
      <c r="I394" s="275"/>
      <c r="J394" s="275"/>
      <c r="K394" s="275"/>
      <c r="L394" s="275"/>
    </row>
    <row r="395" spans="5:12">
      <c r="E395" s="275"/>
      <c r="F395" s="275"/>
      <c r="G395" s="275"/>
      <c r="H395" s="275"/>
      <c r="I395" s="275"/>
      <c r="J395" s="275"/>
      <c r="K395" s="275"/>
      <c r="L395" s="275"/>
    </row>
    <row r="396" spans="5:12">
      <c r="E396" s="275"/>
      <c r="F396" s="275"/>
      <c r="G396" s="275"/>
      <c r="H396" s="275"/>
      <c r="I396" s="275"/>
      <c r="J396" s="275"/>
      <c r="K396" s="275"/>
      <c r="L396" s="275"/>
    </row>
    <row r="397" spans="5:12">
      <c r="E397" s="275"/>
      <c r="F397" s="275"/>
      <c r="G397" s="275"/>
      <c r="H397" s="275"/>
      <c r="I397" s="275"/>
      <c r="J397" s="275"/>
      <c r="K397" s="275"/>
      <c r="L397" s="275"/>
    </row>
    <row r="398" spans="5:12">
      <c r="E398" s="275"/>
      <c r="F398" s="275"/>
      <c r="G398" s="275"/>
      <c r="H398" s="275"/>
      <c r="I398" s="275"/>
      <c r="J398" s="275"/>
      <c r="K398" s="275"/>
      <c r="L398" s="275"/>
    </row>
    <row r="399" spans="5:12">
      <c r="E399" s="275"/>
      <c r="F399" s="275"/>
      <c r="G399" s="275"/>
      <c r="H399" s="275"/>
      <c r="I399" s="275"/>
      <c r="J399" s="275"/>
      <c r="K399" s="275"/>
      <c r="L399" s="275"/>
    </row>
    <row r="400" spans="5:12">
      <c r="E400" s="275"/>
      <c r="F400" s="275"/>
      <c r="G400" s="275"/>
      <c r="H400" s="275"/>
      <c r="I400" s="275"/>
      <c r="J400" s="275"/>
      <c r="K400" s="275"/>
      <c r="L400" s="275"/>
    </row>
    <row r="401" spans="5:12">
      <c r="E401" s="275"/>
      <c r="F401" s="275"/>
      <c r="G401" s="275"/>
      <c r="H401" s="275"/>
      <c r="I401" s="275"/>
      <c r="J401" s="275"/>
      <c r="K401" s="275"/>
      <c r="L401" s="275"/>
    </row>
    <row r="402" spans="5:12">
      <c r="E402" s="275"/>
      <c r="F402" s="275"/>
      <c r="G402" s="275"/>
      <c r="H402" s="275"/>
      <c r="I402" s="275"/>
      <c r="J402" s="275"/>
      <c r="K402" s="275"/>
      <c r="L402" s="275"/>
    </row>
    <row r="403" spans="5:12">
      <c r="E403" s="275"/>
      <c r="F403" s="275"/>
      <c r="G403" s="275"/>
      <c r="H403" s="275"/>
      <c r="I403" s="275"/>
      <c r="J403" s="275"/>
      <c r="K403" s="275"/>
      <c r="L403" s="275"/>
    </row>
    <row r="404" spans="5:12">
      <c r="E404" s="275"/>
      <c r="F404" s="275"/>
      <c r="G404" s="275"/>
      <c r="H404" s="275"/>
      <c r="I404" s="275"/>
      <c r="J404" s="275"/>
      <c r="K404" s="275"/>
      <c r="L404" s="275"/>
    </row>
    <row r="405" spans="5:12">
      <c r="E405" s="275"/>
      <c r="F405" s="275"/>
      <c r="G405" s="275"/>
      <c r="H405" s="275"/>
      <c r="I405" s="275"/>
      <c r="J405" s="275"/>
      <c r="K405" s="275"/>
      <c r="L405" s="275"/>
    </row>
    <row r="406" spans="5:12">
      <c r="E406" s="275"/>
      <c r="F406" s="275"/>
      <c r="G406" s="275"/>
      <c r="H406" s="275"/>
      <c r="I406" s="275"/>
      <c r="J406" s="275"/>
      <c r="K406" s="275"/>
      <c r="L406" s="275"/>
    </row>
    <row r="407" spans="5:12">
      <c r="E407" s="275"/>
      <c r="F407" s="275"/>
      <c r="G407" s="275"/>
      <c r="H407" s="275"/>
      <c r="I407" s="275"/>
      <c r="J407" s="275"/>
      <c r="K407" s="275"/>
      <c r="L407" s="275"/>
    </row>
    <row r="408" spans="5:12">
      <c r="E408" s="275"/>
      <c r="F408" s="275"/>
      <c r="G408" s="275"/>
      <c r="H408" s="275"/>
      <c r="I408" s="275"/>
      <c r="J408" s="275"/>
      <c r="K408" s="275"/>
      <c r="L408" s="275"/>
    </row>
    <row r="409" spans="5:12">
      <c r="E409" s="275"/>
      <c r="F409" s="275"/>
      <c r="G409" s="275"/>
      <c r="H409" s="275"/>
      <c r="I409" s="275"/>
      <c r="J409" s="275"/>
      <c r="K409" s="275"/>
      <c r="L409" s="275"/>
    </row>
    <row r="410" spans="5:12">
      <c r="E410" s="275"/>
      <c r="F410" s="275"/>
      <c r="G410" s="275"/>
      <c r="H410" s="275"/>
      <c r="I410" s="275"/>
      <c r="J410" s="275"/>
      <c r="K410" s="275"/>
      <c r="L410" s="275"/>
    </row>
    <row r="411" spans="5:12">
      <c r="E411" s="275"/>
      <c r="F411" s="275"/>
      <c r="G411" s="275"/>
      <c r="H411" s="275"/>
      <c r="I411" s="275"/>
      <c r="J411" s="275"/>
      <c r="K411" s="275"/>
      <c r="L411" s="275"/>
    </row>
    <row r="412" spans="5:12">
      <c r="E412" s="275"/>
      <c r="F412" s="275"/>
      <c r="G412" s="275"/>
      <c r="H412" s="275"/>
      <c r="I412" s="275"/>
      <c r="J412" s="275"/>
      <c r="K412" s="275"/>
      <c r="L412" s="275"/>
    </row>
    <row r="413" spans="5:12">
      <c r="E413" s="275"/>
      <c r="F413" s="275"/>
      <c r="G413" s="275"/>
      <c r="H413" s="275"/>
      <c r="I413" s="275"/>
      <c r="J413" s="275"/>
      <c r="K413" s="275"/>
      <c r="L413" s="275"/>
    </row>
    <row r="414" spans="5:12">
      <c r="E414" s="275"/>
      <c r="F414" s="275"/>
      <c r="G414" s="275"/>
      <c r="H414" s="275"/>
      <c r="I414" s="275"/>
      <c r="J414" s="275"/>
      <c r="K414" s="275"/>
      <c r="L414" s="275"/>
    </row>
    <row r="415" spans="5:12">
      <c r="E415" s="275"/>
      <c r="F415" s="275"/>
      <c r="G415" s="275"/>
      <c r="H415" s="275"/>
      <c r="I415" s="275"/>
      <c r="J415" s="275"/>
      <c r="K415" s="275"/>
      <c r="L415" s="275"/>
    </row>
    <row r="416" spans="5:12">
      <c r="E416" s="275"/>
      <c r="F416" s="275"/>
      <c r="G416" s="275"/>
      <c r="H416" s="275"/>
      <c r="I416" s="275"/>
      <c r="J416" s="275"/>
      <c r="K416" s="275"/>
      <c r="L416" s="275"/>
    </row>
    <row r="417" spans="5:12">
      <c r="E417" s="275"/>
      <c r="F417" s="275"/>
      <c r="G417" s="275"/>
      <c r="H417" s="275"/>
      <c r="I417" s="275"/>
      <c r="J417" s="275"/>
      <c r="K417" s="275"/>
      <c r="L417" s="275"/>
    </row>
    <row r="418" spans="5:12">
      <c r="E418" s="275"/>
      <c r="F418" s="275"/>
      <c r="G418" s="275"/>
      <c r="H418" s="275"/>
      <c r="I418" s="275"/>
      <c r="J418" s="275"/>
      <c r="K418" s="275"/>
      <c r="L418" s="275"/>
    </row>
    <row r="419" spans="5:12">
      <c r="E419" s="275"/>
      <c r="F419" s="275"/>
      <c r="G419" s="275"/>
      <c r="H419" s="275"/>
      <c r="I419" s="275"/>
      <c r="J419" s="275"/>
      <c r="K419" s="275"/>
      <c r="L419" s="275"/>
    </row>
    <row r="420" spans="5:12">
      <c r="E420" s="275"/>
      <c r="F420" s="275"/>
      <c r="G420" s="275"/>
      <c r="H420" s="275"/>
      <c r="I420" s="275"/>
      <c r="J420" s="275"/>
      <c r="K420" s="275"/>
      <c r="L420" s="275"/>
    </row>
    <row r="421" spans="5:12">
      <c r="E421" s="275"/>
      <c r="F421" s="275"/>
      <c r="G421" s="275"/>
      <c r="H421" s="275"/>
      <c r="I421" s="275"/>
      <c r="J421" s="275"/>
      <c r="K421" s="275"/>
      <c r="L421" s="275"/>
    </row>
    <row r="422" spans="5:12">
      <c r="E422" s="275"/>
      <c r="F422" s="275"/>
      <c r="G422" s="275"/>
      <c r="H422" s="275"/>
      <c r="I422" s="275"/>
      <c r="J422" s="275"/>
      <c r="K422" s="275"/>
      <c r="L422" s="275"/>
    </row>
    <row r="423" spans="5:12">
      <c r="E423" s="275"/>
      <c r="F423" s="275"/>
      <c r="G423" s="275"/>
      <c r="H423" s="275"/>
      <c r="I423" s="275"/>
      <c r="J423" s="275"/>
      <c r="K423" s="275"/>
      <c r="L423" s="275"/>
    </row>
    <row r="424" spans="5:12">
      <c r="E424" s="275"/>
      <c r="F424" s="275"/>
      <c r="G424" s="275"/>
      <c r="H424" s="275"/>
      <c r="I424" s="275"/>
      <c r="J424" s="275"/>
      <c r="K424" s="275"/>
      <c r="L424" s="275"/>
    </row>
    <row r="425" spans="5:12">
      <c r="E425" s="275"/>
      <c r="F425" s="275"/>
      <c r="G425" s="275"/>
      <c r="H425" s="275"/>
      <c r="I425" s="275"/>
      <c r="J425" s="275"/>
      <c r="K425" s="275"/>
      <c r="L425" s="275"/>
    </row>
    <row r="426" spans="5:12">
      <c r="E426" s="275"/>
      <c r="F426" s="275"/>
      <c r="G426" s="275"/>
      <c r="H426" s="275"/>
      <c r="I426" s="275"/>
      <c r="J426" s="275"/>
      <c r="K426" s="275"/>
      <c r="L426" s="275"/>
    </row>
    <row r="427" spans="5:12">
      <c r="E427" s="275"/>
      <c r="F427" s="275"/>
      <c r="G427" s="275"/>
      <c r="H427" s="275"/>
      <c r="I427" s="275"/>
      <c r="J427" s="275"/>
      <c r="K427" s="275"/>
      <c r="L427" s="275"/>
    </row>
    <row r="428" spans="5:12">
      <c r="E428" s="275"/>
      <c r="F428" s="275"/>
      <c r="G428" s="275"/>
      <c r="H428" s="275"/>
      <c r="I428" s="275"/>
      <c r="J428" s="275"/>
      <c r="K428" s="275"/>
      <c r="L428" s="275"/>
    </row>
    <row r="429" spans="5:12">
      <c r="E429" s="275"/>
      <c r="F429" s="275"/>
      <c r="G429" s="275"/>
      <c r="H429" s="275"/>
      <c r="I429" s="275"/>
      <c r="J429" s="275"/>
      <c r="K429" s="275"/>
      <c r="L429" s="275"/>
    </row>
    <row r="430" spans="5:12">
      <c r="E430" s="275"/>
      <c r="F430" s="275"/>
      <c r="G430" s="275"/>
      <c r="H430" s="275"/>
      <c r="I430" s="275"/>
      <c r="J430" s="275"/>
      <c r="K430" s="275"/>
      <c r="L430" s="275"/>
    </row>
    <row r="431" spans="5:12">
      <c r="E431" s="275"/>
      <c r="F431" s="275"/>
      <c r="G431" s="275"/>
      <c r="H431" s="275"/>
      <c r="I431" s="275"/>
      <c r="J431" s="275"/>
      <c r="K431" s="275"/>
      <c r="L431" s="275"/>
    </row>
    <row r="432" spans="5:12">
      <c r="E432" s="275"/>
      <c r="F432" s="275"/>
      <c r="G432" s="275"/>
      <c r="H432" s="275"/>
      <c r="I432" s="275"/>
      <c r="J432" s="275"/>
      <c r="K432" s="275"/>
      <c r="L432" s="275"/>
    </row>
    <row r="433" spans="5:12">
      <c r="E433" s="275"/>
      <c r="F433" s="275"/>
      <c r="G433" s="275"/>
      <c r="H433" s="275"/>
      <c r="I433" s="275"/>
      <c r="J433" s="275"/>
      <c r="K433" s="275"/>
      <c r="L433" s="275"/>
    </row>
    <row r="434" spans="5:12">
      <c r="E434" s="275"/>
      <c r="F434" s="275"/>
      <c r="G434" s="275"/>
      <c r="H434" s="275"/>
      <c r="I434" s="275"/>
      <c r="J434" s="275"/>
      <c r="K434" s="275"/>
      <c r="L434" s="275"/>
    </row>
    <row r="435" spans="5:12">
      <c r="E435" s="275"/>
      <c r="F435" s="275"/>
      <c r="G435" s="275"/>
      <c r="H435" s="275"/>
      <c r="I435" s="275"/>
      <c r="J435" s="275"/>
      <c r="K435" s="275"/>
      <c r="L435" s="275"/>
    </row>
    <row r="436" spans="5:12">
      <c r="E436" s="275"/>
      <c r="F436" s="275"/>
      <c r="G436" s="275"/>
      <c r="H436" s="275"/>
      <c r="I436" s="275"/>
      <c r="J436" s="275"/>
      <c r="K436" s="275"/>
      <c r="L436" s="275"/>
    </row>
    <row r="437" spans="5:12">
      <c r="E437" s="275"/>
      <c r="F437" s="275"/>
      <c r="G437" s="275"/>
      <c r="H437" s="275"/>
      <c r="I437" s="275"/>
      <c r="J437" s="275"/>
      <c r="K437" s="275"/>
      <c r="L437" s="275"/>
    </row>
    <row r="438" spans="5:12">
      <c r="E438" s="275"/>
      <c r="F438" s="275"/>
      <c r="G438" s="275"/>
      <c r="H438" s="275"/>
      <c r="I438" s="275"/>
      <c r="J438" s="275"/>
      <c r="K438" s="275"/>
      <c r="L438" s="275"/>
    </row>
    <row r="439" spans="5:12">
      <c r="E439" s="275"/>
      <c r="F439" s="275"/>
      <c r="G439" s="275"/>
      <c r="H439" s="275"/>
      <c r="I439" s="275"/>
      <c r="J439" s="275"/>
      <c r="K439" s="275"/>
      <c r="L439" s="275"/>
    </row>
    <row r="440" spans="5:12">
      <c r="E440" s="275"/>
      <c r="F440" s="275"/>
      <c r="G440" s="275"/>
      <c r="H440" s="275"/>
      <c r="I440" s="275"/>
      <c r="J440" s="275"/>
      <c r="K440" s="275"/>
      <c r="L440" s="275"/>
    </row>
    <row r="441" spans="5:12">
      <c r="E441" s="275"/>
      <c r="F441" s="275"/>
      <c r="G441" s="275"/>
      <c r="H441" s="275"/>
      <c r="I441" s="275"/>
      <c r="J441" s="275"/>
      <c r="K441" s="275"/>
      <c r="L441" s="275"/>
    </row>
    <row r="442" spans="5:12">
      <c r="E442" s="275"/>
      <c r="F442" s="275"/>
      <c r="G442" s="275"/>
      <c r="H442" s="275"/>
      <c r="I442" s="275"/>
      <c r="J442" s="275"/>
      <c r="K442" s="275"/>
      <c r="L442" s="275"/>
    </row>
    <row r="443" spans="5:12">
      <c r="E443" s="275"/>
      <c r="F443" s="275"/>
      <c r="G443" s="275"/>
      <c r="H443" s="275"/>
      <c r="I443" s="275"/>
      <c r="J443" s="275"/>
      <c r="K443" s="275"/>
      <c r="L443" s="275"/>
    </row>
    <row r="444" spans="5:12">
      <c r="E444" s="275"/>
      <c r="F444" s="275"/>
      <c r="G444" s="275"/>
      <c r="H444" s="275"/>
      <c r="I444" s="275"/>
      <c r="J444" s="275"/>
      <c r="K444" s="275"/>
      <c r="L444" s="275"/>
    </row>
    <row r="445" spans="5:12">
      <c r="E445" s="275"/>
      <c r="F445" s="275"/>
      <c r="G445" s="275"/>
      <c r="H445" s="275"/>
      <c r="I445" s="275"/>
      <c r="J445" s="275"/>
      <c r="K445" s="275"/>
      <c r="L445" s="275"/>
    </row>
    <row r="446" spans="5:12">
      <c r="E446" s="275"/>
      <c r="F446" s="275"/>
      <c r="G446" s="275"/>
      <c r="H446" s="275"/>
      <c r="I446" s="275"/>
      <c r="J446" s="275"/>
      <c r="K446" s="275"/>
      <c r="L446" s="275"/>
    </row>
    <row r="447" spans="5:12">
      <c r="E447" s="275"/>
      <c r="F447" s="275"/>
      <c r="G447" s="275"/>
      <c r="H447" s="275"/>
      <c r="I447" s="275"/>
      <c r="J447" s="275"/>
      <c r="K447" s="275"/>
      <c r="L447" s="275"/>
    </row>
    <row r="448" spans="5:12">
      <c r="E448" s="275"/>
      <c r="F448" s="275"/>
      <c r="G448" s="275"/>
      <c r="H448" s="275"/>
      <c r="I448" s="275"/>
      <c r="J448" s="275"/>
      <c r="K448" s="275"/>
      <c r="L448" s="275"/>
    </row>
    <row r="449" spans="5:12">
      <c r="E449" s="275"/>
      <c r="F449" s="275"/>
      <c r="G449" s="275"/>
      <c r="H449" s="275"/>
      <c r="I449" s="275"/>
      <c r="J449" s="275"/>
      <c r="K449" s="275"/>
      <c r="L449" s="275"/>
    </row>
    <row r="450" spans="5:12">
      <c r="E450" s="275"/>
      <c r="F450" s="275"/>
      <c r="G450" s="275"/>
      <c r="H450" s="275"/>
      <c r="I450" s="275"/>
      <c r="J450" s="275"/>
      <c r="K450" s="275"/>
      <c r="L450" s="275"/>
    </row>
    <row r="451" spans="5:12">
      <c r="E451" s="275"/>
      <c r="F451" s="275"/>
      <c r="G451" s="275"/>
      <c r="H451" s="275"/>
      <c r="I451" s="275"/>
      <c r="J451" s="275"/>
      <c r="K451" s="275"/>
      <c r="L451" s="275"/>
    </row>
    <row r="452" spans="5:12">
      <c r="E452" s="275"/>
      <c r="F452" s="275"/>
      <c r="G452" s="275"/>
      <c r="H452" s="275"/>
      <c r="I452" s="275"/>
      <c r="J452" s="275"/>
      <c r="K452" s="275"/>
      <c r="L452" s="275"/>
    </row>
    <row r="453" spans="5:12">
      <c r="E453" s="275"/>
      <c r="F453" s="275"/>
      <c r="G453" s="275"/>
      <c r="H453" s="275"/>
      <c r="I453" s="275"/>
      <c r="J453" s="275"/>
      <c r="K453" s="275"/>
      <c r="L453" s="275"/>
    </row>
    <row r="454" spans="5:12">
      <c r="E454" s="275"/>
      <c r="F454" s="275"/>
      <c r="G454" s="275"/>
      <c r="H454" s="275"/>
      <c r="I454" s="275"/>
      <c r="J454" s="275"/>
      <c r="K454" s="275"/>
      <c r="L454" s="275"/>
    </row>
    <row r="455" spans="5:12">
      <c r="E455" s="275"/>
      <c r="F455" s="275"/>
      <c r="G455" s="275"/>
      <c r="H455" s="275"/>
      <c r="I455" s="275"/>
      <c r="J455" s="275"/>
      <c r="K455" s="275"/>
      <c r="L455" s="275"/>
    </row>
    <row r="456" spans="5:12">
      <c r="E456" s="275"/>
      <c r="F456" s="275"/>
      <c r="G456" s="275"/>
      <c r="H456" s="275"/>
      <c r="I456" s="275"/>
      <c r="J456" s="275"/>
      <c r="K456" s="275"/>
      <c r="L456" s="275"/>
    </row>
    <row r="457" spans="5:12">
      <c r="E457" s="275"/>
      <c r="F457" s="275"/>
      <c r="G457" s="275"/>
      <c r="H457" s="275"/>
      <c r="I457" s="275"/>
      <c r="J457" s="275"/>
      <c r="K457" s="275"/>
      <c r="L457" s="275"/>
    </row>
    <row r="458" spans="5:12">
      <c r="E458" s="275"/>
      <c r="F458" s="275"/>
      <c r="G458" s="275"/>
      <c r="H458" s="275"/>
      <c r="I458" s="275"/>
      <c r="J458" s="275"/>
      <c r="K458" s="275"/>
      <c r="L458" s="275"/>
    </row>
    <row r="459" spans="5:12">
      <c r="E459" s="275"/>
      <c r="F459" s="275"/>
      <c r="G459" s="275"/>
      <c r="H459" s="275"/>
      <c r="I459" s="275"/>
      <c r="J459" s="275"/>
      <c r="K459" s="275"/>
      <c r="L459" s="275"/>
    </row>
    <row r="460" spans="5:12">
      <c r="E460" s="275"/>
      <c r="F460" s="275"/>
      <c r="G460" s="275"/>
      <c r="H460" s="275"/>
      <c r="I460" s="275"/>
      <c r="J460" s="275"/>
      <c r="K460" s="275"/>
      <c r="L460" s="275"/>
    </row>
    <row r="461" spans="5:12">
      <c r="E461" s="275"/>
      <c r="F461" s="275"/>
      <c r="G461" s="275"/>
      <c r="H461" s="275"/>
      <c r="I461" s="275"/>
      <c r="J461" s="275"/>
      <c r="K461" s="275"/>
      <c r="L461" s="275"/>
    </row>
    <row r="462" spans="5:12">
      <c r="E462" s="275"/>
      <c r="F462" s="275"/>
      <c r="G462" s="275"/>
      <c r="H462" s="275"/>
      <c r="I462" s="275"/>
      <c r="J462" s="275"/>
      <c r="K462" s="275"/>
      <c r="L462" s="275"/>
    </row>
    <row r="463" spans="5:12">
      <c r="E463" s="275"/>
      <c r="F463" s="275"/>
      <c r="G463" s="275"/>
      <c r="H463" s="275"/>
      <c r="I463" s="275"/>
      <c r="J463" s="275"/>
      <c r="K463" s="275"/>
      <c r="L463" s="275"/>
    </row>
    <row r="464" spans="5:12">
      <c r="E464" s="275"/>
      <c r="F464" s="275"/>
      <c r="G464" s="275"/>
      <c r="H464" s="275"/>
      <c r="I464" s="275"/>
      <c r="J464" s="275"/>
      <c r="K464" s="275"/>
      <c r="L464" s="275"/>
    </row>
    <row r="465" spans="5:12">
      <c r="E465" s="275"/>
      <c r="F465" s="275"/>
      <c r="G465" s="275"/>
      <c r="H465" s="275"/>
      <c r="I465" s="275"/>
      <c r="J465" s="275"/>
      <c r="K465" s="275"/>
      <c r="L465" s="275"/>
    </row>
    <row r="466" spans="5:12">
      <c r="E466" s="275"/>
      <c r="F466" s="275"/>
      <c r="G466" s="275"/>
      <c r="H466" s="275"/>
      <c r="I466" s="275"/>
      <c r="J466" s="275"/>
      <c r="K466" s="275"/>
      <c r="L466" s="275"/>
    </row>
    <row r="467" spans="5:12">
      <c r="E467" s="275"/>
      <c r="F467" s="275"/>
      <c r="G467" s="275"/>
      <c r="H467" s="275"/>
      <c r="I467" s="275"/>
      <c r="J467" s="275"/>
      <c r="K467" s="275"/>
      <c r="L467" s="275"/>
    </row>
    <row r="468" spans="5:12">
      <c r="E468" s="275"/>
      <c r="F468" s="275"/>
      <c r="G468" s="275"/>
      <c r="H468" s="275"/>
      <c r="I468" s="275"/>
      <c r="J468" s="275"/>
      <c r="K468" s="275"/>
      <c r="L468" s="275"/>
    </row>
    <row r="469" spans="5:12">
      <c r="E469" s="275"/>
      <c r="F469" s="275"/>
      <c r="G469" s="275"/>
      <c r="H469" s="275"/>
      <c r="I469" s="275"/>
      <c r="J469" s="275"/>
      <c r="K469" s="275"/>
      <c r="L469" s="275"/>
    </row>
    <row r="470" spans="5:12">
      <c r="E470" s="275"/>
      <c r="F470" s="275"/>
      <c r="G470" s="275"/>
      <c r="H470" s="275"/>
      <c r="I470" s="275"/>
      <c r="J470" s="275"/>
      <c r="K470" s="275"/>
      <c r="L470" s="275"/>
    </row>
    <row r="471" spans="5:12">
      <c r="E471" s="275"/>
      <c r="F471" s="275"/>
      <c r="G471" s="275"/>
      <c r="H471" s="275"/>
      <c r="I471" s="275"/>
      <c r="J471" s="275"/>
      <c r="K471" s="275"/>
      <c r="L471" s="275"/>
    </row>
    <row r="472" spans="5:12">
      <c r="E472" s="275"/>
      <c r="F472" s="275"/>
      <c r="G472" s="275"/>
      <c r="H472" s="275"/>
      <c r="I472" s="275"/>
      <c r="J472" s="275"/>
      <c r="K472" s="275"/>
      <c r="L472" s="275"/>
    </row>
    <row r="473" spans="5:12">
      <c r="E473" s="275"/>
      <c r="F473" s="275"/>
      <c r="G473" s="275"/>
      <c r="H473" s="275"/>
      <c r="I473" s="275"/>
      <c r="J473" s="275"/>
      <c r="K473" s="275"/>
      <c r="L473" s="275"/>
    </row>
    <row r="474" spans="5:12">
      <c r="E474" s="275"/>
      <c r="F474" s="275"/>
      <c r="G474" s="275"/>
      <c r="H474" s="275"/>
      <c r="I474" s="275"/>
      <c r="J474" s="275"/>
      <c r="K474" s="275"/>
      <c r="L474" s="275"/>
    </row>
    <row r="475" spans="5:12">
      <c r="E475" s="275"/>
      <c r="F475" s="275"/>
      <c r="G475" s="275"/>
      <c r="H475" s="275"/>
      <c r="I475" s="275"/>
      <c r="J475" s="275"/>
      <c r="K475" s="275"/>
      <c r="L475" s="275"/>
    </row>
    <row r="476" spans="5:12">
      <c r="E476" s="275"/>
      <c r="F476" s="275"/>
      <c r="G476" s="275"/>
      <c r="H476" s="275"/>
      <c r="I476" s="275"/>
      <c r="J476" s="275"/>
      <c r="K476" s="275"/>
      <c r="L476" s="275"/>
    </row>
    <row r="477" spans="5:12">
      <c r="E477" s="275"/>
      <c r="F477" s="275"/>
      <c r="G477" s="275"/>
      <c r="H477" s="275"/>
      <c r="I477" s="275"/>
      <c r="J477" s="275"/>
      <c r="K477" s="275"/>
      <c r="L477" s="275"/>
    </row>
    <row r="478" spans="5:12">
      <c r="E478" s="275"/>
      <c r="F478" s="275"/>
      <c r="G478" s="275"/>
      <c r="H478" s="275"/>
      <c r="I478" s="275"/>
      <c r="J478" s="275"/>
      <c r="K478" s="275"/>
      <c r="L478" s="275"/>
    </row>
    <row r="479" spans="5:12">
      <c r="E479" s="275"/>
      <c r="F479" s="275"/>
      <c r="G479" s="275"/>
      <c r="H479" s="275"/>
      <c r="I479" s="275"/>
      <c r="J479" s="275"/>
      <c r="K479" s="275"/>
      <c r="L479" s="275"/>
    </row>
    <row r="480" spans="5:12">
      <c r="E480" s="275"/>
      <c r="F480" s="275"/>
      <c r="G480" s="275"/>
      <c r="H480" s="275"/>
      <c r="I480" s="275"/>
      <c r="J480" s="275"/>
      <c r="K480" s="275"/>
      <c r="L480" s="275"/>
    </row>
    <row r="481" spans="5:12">
      <c r="E481" s="275"/>
      <c r="F481" s="275"/>
      <c r="G481" s="275"/>
      <c r="H481" s="275"/>
      <c r="I481" s="275"/>
      <c r="J481" s="275"/>
      <c r="K481" s="275"/>
      <c r="L481" s="275"/>
    </row>
    <row r="482" spans="5:12">
      <c r="E482" s="275"/>
      <c r="F482" s="275"/>
      <c r="G482" s="275"/>
      <c r="H482" s="275"/>
      <c r="I482" s="275"/>
      <c r="J482" s="275"/>
      <c r="K482" s="275"/>
      <c r="L482" s="275"/>
    </row>
    <row r="483" spans="5:12">
      <c r="E483" s="275"/>
      <c r="F483" s="275"/>
      <c r="G483" s="275"/>
      <c r="H483" s="275"/>
      <c r="I483" s="275"/>
      <c r="J483" s="275"/>
      <c r="K483" s="275"/>
      <c r="L483" s="275"/>
    </row>
    <row r="484" spans="5:12">
      <c r="E484" s="275"/>
      <c r="F484" s="275"/>
      <c r="G484" s="275"/>
      <c r="H484" s="275"/>
      <c r="I484" s="275"/>
      <c r="J484" s="275"/>
      <c r="K484" s="275"/>
      <c r="L484" s="275"/>
    </row>
    <row r="485" spans="5:12">
      <c r="E485" s="275"/>
      <c r="F485" s="275"/>
      <c r="G485" s="275"/>
      <c r="H485" s="275"/>
      <c r="I485" s="275"/>
      <c r="J485" s="275"/>
      <c r="K485" s="275"/>
      <c r="L485" s="275"/>
    </row>
    <row r="486" spans="5:12">
      <c r="E486" s="275"/>
      <c r="F486" s="275"/>
      <c r="G486" s="275"/>
      <c r="H486" s="275"/>
      <c r="I486" s="275"/>
      <c r="J486" s="275"/>
      <c r="K486" s="275"/>
      <c r="L486" s="275"/>
    </row>
    <row r="487" spans="5:12">
      <c r="E487" s="275"/>
      <c r="F487" s="275"/>
      <c r="G487" s="275"/>
      <c r="H487" s="275"/>
      <c r="I487" s="275"/>
      <c r="J487" s="275"/>
      <c r="K487" s="275"/>
      <c r="L487" s="275"/>
    </row>
    <row r="488" spans="5:12">
      <c r="E488" s="275"/>
      <c r="F488" s="275"/>
      <c r="G488" s="275"/>
      <c r="H488" s="275"/>
      <c r="I488" s="275"/>
      <c r="J488" s="275"/>
      <c r="K488" s="275"/>
      <c r="L488" s="275"/>
    </row>
    <row r="489" spans="5:12">
      <c r="E489" s="275"/>
      <c r="F489" s="275"/>
      <c r="G489" s="275"/>
      <c r="H489" s="275"/>
      <c r="I489" s="275"/>
      <c r="J489" s="275"/>
      <c r="K489" s="275"/>
      <c r="L489" s="275"/>
    </row>
    <row r="490" spans="5:12">
      <c r="E490" s="275"/>
      <c r="F490" s="275"/>
      <c r="G490" s="275"/>
      <c r="H490" s="275"/>
      <c r="I490" s="275"/>
      <c r="J490" s="275"/>
      <c r="K490" s="275"/>
      <c r="L490" s="275"/>
    </row>
    <row r="491" spans="5:12">
      <c r="E491" s="275"/>
      <c r="F491" s="275"/>
      <c r="G491" s="275"/>
      <c r="H491" s="275"/>
      <c r="I491" s="275"/>
      <c r="J491" s="275"/>
      <c r="K491" s="275"/>
      <c r="L491" s="275"/>
    </row>
    <row r="492" spans="5:12">
      <c r="E492" s="275"/>
      <c r="F492" s="275"/>
      <c r="G492" s="275"/>
      <c r="H492" s="275"/>
      <c r="I492" s="275"/>
      <c r="J492" s="275"/>
      <c r="K492" s="275"/>
      <c r="L492" s="275"/>
    </row>
    <row r="493" spans="5:12">
      <c r="E493" s="275"/>
      <c r="F493" s="275"/>
      <c r="G493" s="275"/>
      <c r="H493" s="275"/>
      <c r="I493" s="275"/>
      <c r="J493" s="275"/>
      <c r="K493" s="275"/>
      <c r="L493" s="275"/>
    </row>
    <row r="494" spans="5:12">
      <c r="E494" s="275"/>
      <c r="F494" s="275"/>
      <c r="G494" s="275"/>
      <c r="H494" s="275"/>
      <c r="I494" s="275"/>
      <c r="J494" s="275"/>
      <c r="K494" s="275"/>
      <c r="L494" s="275"/>
    </row>
    <row r="495" spans="5:12">
      <c r="E495" s="275"/>
      <c r="F495" s="275"/>
      <c r="G495" s="275"/>
      <c r="H495" s="275"/>
      <c r="I495" s="275"/>
      <c r="J495" s="275"/>
      <c r="K495" s="275"/>
      <c r="L495" s="275"/>
    </row>
    <row r="496" spans="5:12">
      <c r="E496" s="275"/>
      <c r="F496" s="275"/>
      <c r="G496" s="275"/>
      <c r="H496" s="275"/>
      <c r="I496" s="275"/>
      <c r="J496" s="275"/>
      <c r="K496" s="275"/>
      <c r="L496" s="275"/>
    </row>
    <row r="497" spans="5:12">
      <c r="E497" s="275"/>
      <c r="F497" s="275"/>
      <c r="G497" s="275"/>
      <c r="H497" s="275"/>
      <c r="I497" s="275"/>
      <c r="J497" s="275"/>
      <c r="K497" s="275"/>
      <c r="L497" s="275"/>
    </row>
    <row r="498" spans="5:12">
      <c r="E498" s="275"/>
      <c r="F498" s="275"/>
      <c r="G498" s="275"/>
      <c r="H498" s="275"/>
      <c r="I498" s="275"/>
      <c r="J498" s="275"/>
      <c r="K498" s="275"/>
      <c r="L498" s="275"/>
    </row>
    <row r="499" spans="5:12">
      <c r="E499" s="275"/>
      <c r="F499" s="275"/>
      <c r="G499" s="275"/>
      <c r="H499" s="275"/>
      <c r="I499" s="275"/>
      <c r="J499" s="275"/>
      <c r="K499" s="275"/>
      <c r="L499" s="275"/>
    </row>
    <row r="500" spans="5:12">
      <c r="E500" s="275"/>
      <c r="F500" s="275"/>
      <c r="G500" s="275"/>
      <c r="H500" s="275"/>
      <c r="I500" s="275"/>
      <c r="J500" s="275"/>
      <c r="K500" s="275"/>
      <c r="L500" s="275"/>
    </row>
    <row r="501" spans="5:12">
      <c r="E501" s="275"/>
      <c r="F501" s="275"/>
      <c r="G501" s="275"/>
      <c r="H501" s="275"/>
      <c r="I501" s="275"/>
      <c r="J501" s="275"/>
      <c r="K501" s="275"/>
      <c r="L501" s="275"/>
    </row>
    <row r="502" spans="5:12">
      <c r="E502" s="275"/>
      <c r="F502" s="275"/>
      <c r="G502" s="275"/>
      <c r="H502" s="275"/>
      <c r="I502" s="275"/>
      <c r="J502" s="275"/>
      <c r="K502" s="275"/>
      <c r="L502" s="275"/>
    </row>
    <row r="503" spans="5:12">
      <c r="E503" s="275"/>
      <c r="F503" s="275"/>
      <c r="G503" s="275"/>
      <c r="H503" s="275"/>
      <c r="I503" s="275"/>
      <c r="J503" s="275"/>
      <c r="K503" s="275"/>
      <c r="L503" s="275"/>
    </row>
    <row r="504" spans="5:12">
      <c r="E504" s="275"/>
      <c r="F504" s="275"/>
      <c r="G504" s="275"/>
      <c r="H504" s="275"/>
      <c r="I504" s="275"/>
      <c r="J504" s="275"/>
      <c r="K504" s="275"/>
      <c r="L504" s="275"/>
    </row>
    <row r="505" spans="5:12">
      <c r="E505" s="275"/>
      <c r="F505" s="275"/>
      <c r="G505" s="275"/>
      <c r="H505" s="275"/>
      <c r="I505" s="275"/>
      <c r="J505" s="275"/>
      <c r="K505" s="275"/>
      <c r="L505" s="275"/>
    </row>
    <row r="506" spans="5:12">
      <c r="E506" s="275"/>
      <c r="F506" s="275"/>
      <c r="G506" s="275"/>
      <c r="H506" s="275"/>
      <c r="I506" s="275"/>
      <c r="J506" s="275"/>
      <c r="K506" s="275"/>
      <c r="L506" s="275"/>
    </row>
    <row r="507" spans="5:12">
      <c r="E507" s="275"/>
      <c r="F507" s="275"/>
      <c r="G507" s="275"/>
      <c r="H507" s="275"/>
      <c r="I507" s="275"/>
      <c r="J507" s="275"/>
      <c r="K507" s="275"/>
      <c r="L507" s="275"/>
    </row>
    <row r="508" spans="5:12">
      <c r="E508" s="275"/>
      <c r="F508" s="275"/>
      <c r="G508" s="275"/>
      <c r="H508" s="275"/>
      <c r="I508" s="275"/>
      <c r="J508" s="275"/>
      <c r="K508" s="275"/>
      <c r="L508" s="275"/>
    </row>
    <row r="509" spans="5:12">
      <c r="E509" s="275"/>
      <c r="F509" s="275"/>
      <c r="G509" s="275"/>
      <c r="H509" s="275"/>
      <c r="I509" s="275"/>
      <c r="J509" s="275"/>
      <c r="K509" s="275"/>
      <c r="L509" s="275"/>
    </row>
    <row r="510" spans="5:12">
      <c r="E510" s="275"/>
      <c r="F510" s="275"/>
      <c r="G510" s="275"/>
      <c r="H510" s="275"/>
      <c r="I510" s="275"/>
      <c r="J510" s="275"/>
      <c r="K510" s="275"/>
      <c r="L510" s="275"/>
    </row>
    <row r="511" spans="5:12">
      <c r="E511" s="275"/>
      <c r="F511" s="275"/>
      <c r="G511" s="275"/>
      <c r="H511" s="275"/>
      <c r="I511" s="275"/>
      <c r="J511" s="275"/>
      <c r="K511" s="275"/>
      <c r="L511" s="275"/>
    </row>
    <row r="512" spans="5:12">
      <c r="E512" s="275"/>
      <c r="F512" s="275"/>
      <c r="G512" s="275"/>
      <c r="H512" s="275"/>
      <c r="I512" s="275"/>
      <c r="J512" s="275"/>
      <c r="K512" s="275"/>
      <c r="L512" s="275"/>
    </row>
    <row r="513" spans="5:12">
      <c r="E513" s="275"/>
      <c r="F513" s="275"/>
      <c r="G513" s="275"/>
      <c r="H513" s="275"/>
      <c r="I513" s="275"/>
      <c r="J513" s="275"/>
      <c r="K513" s="275"/>
      <c r="L513" s="275"/>
    </row>
    <row r="514" spans="5:12">
      <c r="E514" s="275"/>
      <c r="F514" s="275"/>
      <c r="G514" s="275"/>
      <c r="H514" s="275"/>
      <c r="I514" s="275"/>
      <c r="J514" s="275"/>
      <c r="K514" s="275"/>
      <c r="L514" s="275"/>
    </row>
    <row r="515" spans="5:12">
      <c r="E515" s="275"/>
      <c r="F515" s="275"/>
      <c r="G515" s="275"/>
      <c r="H515" s="275"/>
      <c r="I515" s="275"/>
      <c r="J515" s="275"/>
      <c r="K515" s="275"/>
      <c r="L515" s="275"/>
    </row>
    <row r="516" spans="5:12">
      <c r="E516" s="275"/>
      <c r="F516" s="275"/>
      <c r="G516" s="275"/>
      <c r="H516" s="275"/>
      <c r="I516" s="275"/>
      <c r="J516" s="275"/>
      <c r="K516" s="275"/>
      <c r="L516" s="275"/>
    </row>
    <row r="517" spans="5:12">
      <c r="E517" s="275"/>
      <c r="F517" s="275"/>
      <c r="G517" s="275"/>
      <c r="H517" s="275"/>
      <c r="I517" s="275"/>
      <c r="J517" s="275"/>
      <c r="K517" s="275"/>
      <c r="L517" s="275"/>
    </row>
    <row r="518" spans="5:12">
      <c r="E518" s="275"/>
      <c r="F518" s="275"/>
      <c r="G518" s="275"/>
      <c r="H518" s="275"/>
      <c r="I518" s="275"/>
      <c r="J518" s="275"/>
      <c r="K518" s="275"/>
      <c r="L518" s="275"/>
    </row>
    <row r="519" spans="5:12">
      <c r="E519" s="275"/>
      <c r="F519" s="275"/>
      <c r="G519" s="275"/>
      <c r="H519" s="275"/>
      <c r="I519" s="275"/>
      <c r="J519" s="275"/>
      <c r="K519" s="275"/>
      <c r="L519" s="275"/>
    </row>
    <row r="520" spans="5:12">
      <c r="E520" s="275"/>
      <c r="F520" s="275"/>
      <c r="G520" s="275"/>
      <c r="H520" s="275"/>
      <c r="I520" s="275"/>
      <c r="J520" s="275"/>
      <c r="K520" s="275"/>
      <c r="L520" s="275"/>
    </row>
    <row r="521" spans="5:12">
      <c r="E521" s="275"/>
      <c r="F521" s="275"/>
      <c r="G521" s="275"/>
      <c r="H521" s="275"/>
      <c r="I521" s="275"/>
      <c r="J521" s="275"/>
      <c r="K521" s="275"/>
      <c r="L521" s="275"/>
    </row>
    <row r="522" spans="5:12">
      <c r="E522" s="275"/>
      <c r="F522" s="275"/>
      <c r="G522" s="275"/>
      <c r="H522" s="275"/>
      <c r="I522" s="275"/>
      <c r="J522" s="275"/>
      <c r="K522" s="275"/>
      <c r="L522" s="275"/>
    </row>
    <row r="523" spans="5:12">
      <c r="E523" s="275"/>
      <c r="F523" s="275"/>
      <c r="G523" s="275"/>
      <c r="H523" s="275"/>
      <c r="I523" s="275"/>
      <c r="J523" s="275"/>
      <c r="K523" s="275"/>
      <c r="L523" s="275"/>
    </row>
    <row r="524" spans="5:12">
      <c r="E524" s="275"/>
      <c r="F524" s="275"/>
      <c r="G524" s="275"/>
      <c r="H524" s="275"/>
      <c r="I524" s="275"/>
      <c r="J524" s="275"/>
      <c r="K524" s="275"/>
      <c r="L524" s="275"/>
    </row>
    <row r="525" spans="5:12">
      <c r="E525" s="275"/>
      <c r="F525" s="275"/>
      <c r="G525" s="275"/>
      <c r="H525" s="275"/>
      <c r="I525" s="275"/>
      <c r="J525" s="275"/>
      <c r="K525" s="275"/>
      <c r="L525" s="275"/>
    </row>
    <row r="526" spans="5:12">
      <c r="E526" s="275"/>
      <c r="F526" s="275"/>
      <c r="G526" s="275"/>
      <c r="H526" s="275"/>
      <c r="I526" s="275"/>
      <c r="J526" s="275"/>
      <c r="K526" s="275"/>
      <c r="L526" s="275"/>
    </row>
    <row r="527" spans="5:12">
      <c r="E527" s="275"/>
      <c r="F527" s="275"/>
      <c r="G527" s="275"/>
      <c r="H527" s="275"/>
      <c r="I527" s="275"/>
      <c r="J527" s="275"/>
      <c r="K527" s="275"/>
      <c r="L527" s="275"/>
    </row>
    <row r="528" spans="5:12">
      <c r="E528" s="275"/>
      <c r="F528" s="275"/>
      <c r="G528" s="275"/>
      <c r="H528" s="275"/>
      <c r="I528" s="275"/>
      <c r="J528" s="275"/>
      <c r="K528" s="275"/>
      <c r="L528" s="275"/>
    </row>
    <row r="529" spans="5:12">
      <c r="E529" s="275"/>
      <c r="F529" s="275"/>
      <c r="G529" s="275"/>
      <c r="H529" s="275"/>
      <c r="I529" s="275"/>
      <c r="J529" s="275"/>
      <c r="K529" s="275"/>
      <c r="L529" s="275"/>
    </row>
    <row r="530" spans="5:12">
      <c r="E530" s="275"/>
      <c r="F530" s="275"/>
      <c r="G530" s="275"/>
      <c r="H530" s="275"/>
      <c r="I530" s="275"/>
      <c r="J530" s="275"/>
      <c r="K530" s="275"/>
      <c r="L530" s="275"/>
    </row>
    <row r="531" spans="5:12">
      <c r="E531" s="275"/>
      <c r="F531" s="275"/>
      <c r="G531" s="275"/>
      <c r="H531" s="275"/>
      <c r="I531" s="275"/>
      <c r="J531" s="275"/>
      <c r="K531" s="275"/>
      <c r="L531" s="275"/>
    </row>
    <row r="532" spans="5:12">
      <c r="E532" s="275"/>
      <c r="F532" s="275"/>
      <c r="G532" s="275"/>
      <c r="H532" s="275"/>
      <c r="I532" s="275"/>
      <c r="J532" s="275"/>
      <c r="K532" s="275"/>
      <c r="L532" s="275"/>
    </row>
    <row r="533" spans="5:12">
      <c r="E533" s="275"/>
      <c r="F533" s="275"/>
      <c r="G533" s="275"/>
      <c r="H533" s="275"/>
      <c r="I533" s="275"/>
      <c r="J533" s="275"/>
      <c r="K533" s="275"/>
      <c r="L533" s="275"/>
    </row>
    <row r="534" spans="5:12">
      <c r="E534" s="275"/>
      <c r="F534" s="275"/>
      <c r="G534" s="275"/>
      <c r="H534" s="275"/>
      <c r="I534" s="275"/>
      <c r="J534" s="275"/>
      <c r="K534" s="275"/>
      <c r="L534" s="275"/>
    </row>
    <row r="535" spans="5:12">
      <c r="E535" s="275"/>
      <c r="F535" s="275"/>
      <c r="G535" s="275"/>
      <c r="H535" s="275"/>
      <c r="I535" s="275"/>
      <c r="J535" s="275"/>
      <c r="K535" s="275"/>
      <c r="L535" s="275"/>
    </row>
    <row r="536" spans="5:12">
      <c r="E536" s="275"/>
      <c r="F536" s="275"/>
      <c r="G536" s="275"/>
      <c r="H536" s="275"/>
      <c r="I536" s="275"/>
      <c r="J536" s="275"/>
      <c r="K536" s="275"/>
      <c r="L536" s="275"/>
    </row>
    <row r="537" spans="5:12">
      <c r="E537" s="275"/>
      <c r="F537" s="275"/>
      <c r="G537" s="275"/>
      <c r="H537" s="275"/>
      <c r="I537" s="275"/>
      <c r="J537" s="275"/>
      <c r="K537" s="275"/>
      <c r="L537" s="275"/>
    </row>
    <row r="538" spans="5:12">
      <c r="E538" s="275"/>
      <c r="F538" s="275"/>
      <c r="G538" s="275"/>
      <c r="H538" s="275"/>
      <c r="I538" s="275"/>
      <c r="J538" s="275"/>
      <c r="K538" s="275"/>
      <c r="L538" s="275"/>
    </row>
    <row r="539" spans="5:12">
      <c r="E539" s="275"/>
      <c r="F539" s="275"/>
      <c r="G539" s="275"/>
      <c r="H539" s="275"/>
      <c r="I539" s="275"/>
      <c r="J539" s="275"/>
      <c r="K539" s="275"/>
      <c r="L539" s="275"/>
    </row>
    <row r="540" spans="5:12">
      <c r="E540" s="275"/>
      <c r="F540" s="275"/>
      <c r="G540" s="275"/>
      <c r="H540" s="275"/>
      <c r="I540" s="275"/>
      <c r="J540" s="275"/>
      <c r="K540" s="275"/>
      <c r="L540" s="275"/>
    </row>
    <row r="541" spans="5:12">
      <c r="E541" s="275"/>
      <c r="F541" s="275"/>
      <c r="G541" s="275"/>
      <c r="H541" s="275"/>
      <c r="I541" s="275"/>
      <c r="J541" s="275"/>
      <c r="K541" s="275"/>
      <c r="L541" s="275"/>
    </row>
    <row r="542" spans="5:12">
      <c r="E542" s="275"/>
      <c r="F542" s="275"/>
      <c r="G542" s="275"/>
      <c r="H542" s="275"/>
      <c r="I542" s="275"/>
      <c r="J542" s="275"/>
      <c r="K542" s="275"/>
      <c r="L542" s="275"/>
    </row>
  </sheetData>
  <mergeCells count="19">
    <mergeCell ref="M8:N8"/>
    <mergeCell ref="I8:L8"/>
    <mergeCell ref="H48:L48"/>
    <mergeCell ref="H49:L49"/>
    <mergeCell ref="E51:F51"/>
    <mergeCell ref="H52:L52"/>
    <mergeCell ref="A6:L6"/>
    <mergeCell ref="D1:E1"/>
    <mergeCell ref="A2:L2"/>
    <mergeCell ref="A3:L3"/>
    <mergeCell ref="A4:L5"/>
    <mergeCell ref="C8:C9"/>
    <mergeCell ref="A7:B7"/>
    <mergeCell ref="H7:L7"/>
    <mergeCell ref="A8:A9"/>
    <mergeCell ref="B8:B9"/>
    <mergeCell ref="D8:D9"/>
    <mergeCell ref="E8:H8"/>
    <mergeCell ref="G11:H43"/>
  </mergeCells>
  <printOptions horizontalCentered="1"/>
  <pageMargins left="0.70866141732283472" right="0.70866141732283472" top="0.23622047244094491" bottom="0" header="0.31496062992125984" footer="0.31496062992125984"/>
  <pageSetup paperSize="9" scale="79" orientation="landscape" r:id="rId1"/>
</worksheet>
</file>

<file path=xl/worksheets/sheet61.xml><?xml version="1.0" encoding="utf-8"?>
<worksheet xmlns="http://schemas.openxmlformats.org/spreadsheetml/2006/main" xmlns:r="http://schemas.openxmlformats.org/officeDocument/2006/relationships">
  <sheetPr>
    <pageSetUpPr fitToPage="1"/>
  </sheetPr>
  <dimension ref="A1:BM841"/>
  <sheetViews>
    <sheetView view="pageBreakPreview" zoomScaleSheetLayoutView="100" workbookViewId="0">
      <selection activeCell="O1" sqref="O1"/>
    </sheetView>
  </sheetViews>
  <sheetFormatPr defaultRowHeight="12.75"/>
  <cols>
    <col min="1" max="1" width="5.5703125" style="275" customWidth="1"/>
    <col min="2" max="2" width="17.28515625" style="275" customWidth="1"/>
    <col min="3" max="3" width="10.28515625" style="275" customWidth="1"/>
    <col min="4" max="4" width="12.85546875" style="275" customWidth="1"/>
    <col min="5" max="5" width="8.7109375" style="261" customWidth="1"/>
    <col min="6" max="7" width="8" style="261" customWidth="1"/>
    <col min="8" max="10" width="8.140625" style="261" customWidth="1"/>
    <col min="11" max="11" width="8.42578125" style="261" customWidth="1"/>
    <col min="12" max="12" width="8.140625" style="261" customWidth="1"/>
    <col min="13" max="13" width="11.28515625" style="261" customWidth="1"/>
    <col min="14" max="14" width="11.85546875" style="261" customWidth="1"/>
    <col min="15" max="15" width="9.140625" style="275"/>
    <col min="16" max="16" width="12" style="275" customWidth="1"/>
    <col min="17" max="65" width="9.140625" style="275"/>
    <col min="66" max="16384" width="9.140625" style="261"/>
  </cols>
  <sheetData>
    <row r="1" spans="1:65" ht="12.75" customHeight="1">
      <c r="D1" s="992"/>
      <c r="E1" s="992"/>
      <c r="F1" s="275"/>
      <c r="G1" s="275"/>
      <c r="H1" s="275"/>
      <c r="I1" s="275"/>
      <c r="J1" s="275"/>
      <c r="K1" s="275"/>
      <c r="L1" s="275"/>
      <c r="M1" s="994" t="s">
        <v>647</v>
      </c>
      <c r="N1" s="994"/>
    </row>
    <row r="2" spans="1:65" ht="15.75">
      <c r="A2" s="990" t="s">
        <v>0</v>
      </c>
      <c r="B2" s="990"/>
      <c r="C2" s="990"/>
      <c r="D2" s="990"/>
      <c r="E2" s="990"/>
      <c r="F2" s="990"/>
      <c r="G2" s="990"/>
      <c r="H2" s="990"/>
      <c r="I2" s="990"/>
      <c r="J2" s="990"/>
      <c r="K2" s="990"/>
      <c r="L2" s="990"/>
      <c r="M2" s="990"/>
      <c r="N2" s="990"/>
    </row>
    <row r="3" spans="1:65" ht="18">
      <c r="A3" s="991" t="s">
        <v>734</v>
      </c>
      <c r="B3" s="991"/>
      <c r="C3" s="991"/>
      <c r="D3" s="991"/>
      <c r="E3" s="991"/>
      <c r="F3" s="991"/>
      <c r="G3" s="991"/>
      <c r="H3" s="991"/>
      <c r="I3" s="991"/>
      <c r="J3" s="991"/>
      <c r="K3" s="991"/>
      <c r="L3" s="991"/>
      <c r="M3" s="991"/>
      <c r="N3" s="991"/>
    </row>
    <row r="4" spans="1:65" ht="9.75" customHeight="1">
      <c r="A4" s="1010" t="s">
        <v>745</v>
      </c>
      <c r="B4" s="1010"/>
      <c r="C4" s="1010"/>
      <c r="D4" s="1010"/>
      <c r="E4" s="1010"/>
      <c r="F4" s="1010"/>
      <c r="G4" s="1010"/>
      <c r="H4" s="1010"/>
      <c r="I4" s="1010"/>
      <c r="J4" s="1010"/>
      <c r="K4" s="1010"/>
      <c r="L4" s="1010"/>
      <c r="M4" s="1010"/>
      <c r="N4" s="1010"/>
    </row>
    <row r="5" spans="1:65" s="262" customFormat="1" ht="18.75" customHeight="1">
      <c r="A5" s="1010"/>
      <c r="B5" s="1010"/>
      <c r="C5" s="1010"/>
      <c r="D5" s="1010"/>
      <c r="E5" s="1010"/>
      <c r="F5" s="1010"/>
      <c r="G5" s="1010"/>
      <c r="H5" s="1010"/>
      <c r="I5" s="1010"/>
      <c r="J5" s="1010"/>
      <c r="K5" s="1010"/>
      <c r="L5" s="1010"/>
      <c r="M5" s="1010"/>
      <c r="N5" s="1010"/>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row>
    <row r="6" spans="1:65">
      <c r="A6" s="993"/>
      <c r="B6" s="993"/>
      <c r="C6" s="993"/>
      <c r="D6" s="993"/>
      <c r="E6" s="993"/>
      <c r="F6" s="993"/>
      <c r="G6" s="993"/>
      <c r="H6" s="993"/>
      <c r="I6" s="993"/>
      <c r="J6" s="993"/>
      <c r="K6" s="993"/>
      <c r="L6" s="993"/>
      <c r="M6" s="993"/>
      <c r="N6" s="993"/>
    </row>
    <row r="7" spans="1:65">
      <c r="A7" s="999" t="s">
        <v>919</v>
      </c>
      <c r="B7" s="999"/>
      <c r="D7" s="309"/>
      <c r="E7" s="275"/>
      <c r="F7" s="275"/>
      <c r="G7" s="275"/>
      <c r="H7" s="995"/>
      <c r="I7" s="995"/>
      <c r="J7" s="995"/>
      <c r="K7" s="995"/>
      <c r="L7" s="995"/>
      <c r="M7" s="995"/>
      <c r="N7" s="995"/>
    </row>
    <row r="8" spans="1:65" ht="46.5" customHeight="1">
      <c r="A8" s="900" t="s">
        <v>2</v>
      </c>
      <c r="B8" s="900" t="s">
        <v>3</v>
      </c>
      <c r="C8" s="1008" t="s">
        <v>479</v>
      </c>
      <c r="D8" s="1000" t="s">
        <v>81</v>
      </c>
      <c r="E8" s="996" t="s">
        <v>82</v>
      </c>
      <c r="F8" s="997"/>
      <c r="G8" s="997"/>
      <c r="H8" s="998"/>
      <c r="I8" s="900" t="s">
        <v>641</v>
      </c>
      <c r="J8" s="900"/>
      <c r="K8" s="900"/>
      <c r="L8" s="900"/>
      <c r="M8" s="900"/>
      <c r="N8" s="900"/>
      <c r="O8" s="1002" t="s">
        <v>697</v>
      </c>
      <c r="P8" s="1002"/>
    </row>
    <row r="9" spans="1:65" ht="44.45" customHeight="1">
      <c r="A9" s="900"/>
      <c r="B9" s="900"/>
      <c r="C9" s="1009"/>
      <c r="D9" s="1001"/>
      <c r="E9" s="326" t="s">
        <v>86</v>
      </c>
      <c r="F9" s="326" t="s">
        <v>18</v>
      </c>
      <c r="G9" s="326" t="s">
        <v>39</v>
      </c>
      <c r="H9" s="326" t="s">
        <v>676</v>
      </c>
      <c r="I9" s="332" t="s">
        <v>16</v>
      </c>
      <c r="J9" s="332" t="s">
        <v>642</v>
      </c>
      <c r="K9" s="332" t="s">
        <v>643</v>
      </c>
      <c r="L9" s="332" t="s">
        <v>644</v>
      </c>
      <c r="M9" s="332" t="s">
        <v>645</v>
      </c>
      <c r="N9" s="332" t="s">
        <v>646</v>
      </c>
      <c r="O9" s="344" t="s">
        <v>702</v>
      </c>
      <c r="P9" s="344" t="s">
        <v>700</v>
      </c>
    </row>
    <row r="10" spans="1:65" s="340" customFormat="1">
      <c r="A10" s="338">
        <v>1</v>
      </c>
      <c r="B10" s="338">
        <v>2</v>
      </c>
      <c r="C10" s="338">
        <v>3</v>
      </c>
      <c r="D10" s="338">
        <v>8</v>
      </c>
      <c r="E10" s="338">
        <v>9</v>
      </c>
      <c r="F10" s="338">
        <v>10</v>
      </c>
      <c r="G10" s="338">
        <v>11</v>
      </c>
      <c r="H10" s="338">
        <v>12</v>
      </c>
      <c r="I10" s="338">
        <v>9</v>
      </c>
      <c r="J10" s="338">
        <v>10</v>
      </c>
      <c r="K10" s="338">
        <v>11</v>
      </c>
      <c r="L10" s="338">
        <v>12</v>
      </c>
      <c r="M10" s="338">
        <v>13</v>
      </c>
      <c r="N10" s="338">
        <v>14</v>
      </c>
      <c r="O10" s="338">
        <v>15</v>
      </c>
      <c r="P10" s="338">
        <v>16</v>
      </c>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row>
    <row r="11" spans="1:65">
      <c r="A11" s="279">
        <v>1</v>
      </c>
      <c r="B11" s="379"/>
      <c r="C11" s="891" t="s">
        <v>987</v>
      </c>
      <c r="D11" s="1011"/>
      <c r="E11" s="1011"/>
      <c r="F11" s="1011"/>
      <c r="G11" s="1011"/>
      <c r="H11" s="1011"/>
      <c r="I11" s="1011"/>
      <c r="J11" s="1011"/>
      <c r="K11" s="1011"/>
      <c r="L11" s="1011"/>
      <c r="M11" s="1011"/>
      <c r="N11" s="1011"/>
      <c r="O11" s="1003"/>
      <c r="P11" s="280"/>
    </row>
    <row r="12" spans="1:65">
      <c r="A12" s="279">
        <v>2</v>
      </c>
      <c r="B12" s="379"/>
      <c r="C12" s="1004"/>
      <c r="D12" s="1012"/>
      <c r="E12" s="1012"/>
      <c r="F12" s="1012"/>
      <c r="G12" s="1012"/>
      <c r="H12" s="1012"/>
      <c r="I12" s="1012"/>
      <c r="J12" s="1012"/>
      <c r="K12" s="1012"/>
      <c r="L12" s="1012"/>
      <c r="M12" s="1012"/>
      <c r="N12" s="1012"/>
      <c r="O12" s="1005"/>
      <c r="P12" s="280"/>
    </row>
    <row r="13" spans="1:65">
      <c r="A13" s="279">
        <v>3</v>
      </c>
      <c r="B13" s="379"/>
      <c r="C13" s="1004"/>
      <c r="D13" s="1012"/>
      <c r="E13" s="1012"/>
      <c r="F13" s="1012"/>
      <c r="G13" s="1012"/>
      <c r="H13" s="1012"/>
      <c r="I13" s="1012"/>
      <c r="J13" s="1012"/>
      <c r="K13" s="1012"/>
      <c r="L13" s="1012"/>
      <c r="M13" s="1012"/>
      <c r="N13" s="1012"/>
      <c r="O13" s="1005"/>
      <c r="P13" s="280"/>
    </row>
    <row r="14" spans="1:65">
      <c r="A14" s="279">
        <v>4</v>
      </c>
      <c r="B14" s="379"/>
      <c r="C14" s="1004"/>
      <c r="D14" s="1012"/>
      <c r="E14" s="1012"/>
      <c r="F14" s="1012"/>
      <c r="G14" s="1012"/>
      <c r="H14" s="1012"/>
      <c r="I14" s="1012"/>
      <c r="J14" s="1012"/>
      <c r="K14" s="1012"/>
      <c r="L14" s="1012"/>
      <c r="M14" s="1012"/>
      <c r="N14" s="1012"/>
      <c r="O14" s="1005"/>
      <c r="P14" s="280"/>
    </row>
    <row r="15" spans="1:65">
      <c r="A15" s="279">
        <v>5</v>
      </c>
      <c r="B15" s="379"/>
      <c r="C15" s="1004"/>
      <c r="D15" s="1012"/>
      <c r="E15" s="1012"/>
      <c r="F15" s="1012"/>
      <c r="G15" s="1012"/>
      <c r="H15" s="1012"/>
      <c r="I15" s="1012"/>
      <c r="J15" s="1012"/>
      <c r="K15" s="1012"/>
      <c r="L15" s="1012"/>
      <c r="M15" s="1012"/>
      <c r="N15" s="1012"/>
      <c r="O15" s="1005"/>
      <c r="P15" s="280"/>
    </row>
    <row r="16" spans="1:65">
      <c r="A16" s="279">
        <v>6</v>
      </c>
      <c r="B16" s="379"/>
      <c r="C16" s="1004"/>
      <c r="D16" s="1012"/>
      <c r="E16" s="1012"/>
      <c r="F16" s="1012"/>
      <c r="G16" s="1012"/>
      <c r="H16" s="1012"/>
      <c r="I16" s="1012"/>
      <c r="J16" s="1012"/>
      <c r="K16" s="1012"/>
      <c r="L16" s="1012"/>
      <c r="M16" s="1012"/>
      <c r="N16" s="1012"/>
      <c r="O16" s="1005"/>
      <c r="P16" s="280"/>
    </row>
    <row r="17" spans="1:16">
      <c r="A17" s="279">
        <v>7</v>
      </c>
      <c r="B17" s="379"/>
      <c r="C17" s="1004"/>
      <c r="D17" s="1012"/>
      <c r="E17" s="1012"/>
      <c r="F17" s="1012"/>
      <c r="G17" s="1012"/>
      <c r="H17" s="1012"/>
      <c r="I17" s="1012"/>
      <c r="J17" s="1012"/>
      <c r="K17" s="1012"/>
      <c r="L17" s="1012"/>
      <c r="M17" s="1012"/>
      <c r="N17" s="1012"/>
      <c r="O17" s="1005"/>
      <c r="P17" s="280"/>
    </row>
    <row r="18" spans="1:16">
      <c r="A18" s="279">
        <v>8</v>
      </c>
      <c r="B18" s="379"/>
      <c r="C18" s="1004"/>
      <c r="D18" s="1012"/>
      <c r="E18" s="1012"/>
      <c r="F18" s="1012"/>
      <c r="G18" s="1012"/>
      <c r="H18" s="1012"/>
      <c r="I18" s="1012"/>
      <c r="J18" s="1012"/>
      <c r="K18" s="1012"/>
      <c r="L18" s="1012"/>
      <c r="M18" s="1012"/>
      <c r="N18" s="1012"/>
      <c r="O18" s="1005"/>
      <c r="P18" s="280"/>
    </row>
    <row r="19" spans="1:16">
      <c r="A19" s="279">
        <v>9</v>
      </c>
      <c r="B19" s="379"/>
      <c r="C19" s="1004"/>
      <c r="D19" s="1012"/>
      <c r="E19" s="1012"/>
      <c r="F19" s="1012"/>
      <c r="G19" s="1012"/>
      <c r="H19" s="1012"/>
      <c r="I19" s="1012"/>
      <c r="J19" s="1012"/>
      <c r="K19" s="1012"/>
      <c r="L19" s="1012"/>
      <c r="M19" s="1012"/>
      <c r="N19" s="1012"/>
      <c r="O19" s="1005"/>
      <c r="P19" s="280"/>
    </row>
    <row r="20" spans="1:16">
      <c r="A20" s="279">
        <v>10</v>
      </c>
      <c r="B20" s="379"/>
      <c r="C20" s="1004"/>
      <c r="D20" s="1012"/>
      <c r="E20" s="1012"/>
      <c r="F20" s="1012"/>
      <c r="G20" s="1012"/>
      <c r="H20" s="1012"/>
      <c r="I20" s="1012"/>
      <c r="J20" s="1012"/>
      <c r="K20" s="1012"/>
      <c r="L20" s="1012"/>
      <c r="M20" s="1012"/>
      <c r="N20" s="1012"/>
      <c r="O20" s="1005"/>
      <c r="P20" s="280"/>
    </row>
    <row r="21" spans="1:16">
      <c r="A21" s="279">
        <v>11</v>
      </c>
      <c r="B21" s="379"/>
      <c r="C21" s="1004"/>
      <c r="D21" s="1012"/>
      <c r="E21" s="1012"/>
      <c r="F21" s="1012"/>
      <c r="G21" s="1012"/>
      <c r="H21" s="1012"/>
      <c r="I21" s="1012"/>
      <c r="J21" s="1012"/>
      <c r="K21" s="1012"/>
      <c r="L21" s="1012"/>
      <c r="M21" s="1012"/>
      <c r="N21" s="1012"/>
      <c r="O21" s="1005"/>
      <c r="P21" s="280"/>
    </row>
    <row r="22" spans="1:16">
      <c r="A22" s="279">
        <v>12</v>
      </c>
      <c r="B22" s="379"/>
      <c r="C22" s="1004"/>
      <c r="D22" s="1012"/>
      <c r="E22" s="1012"/>
      <c r="F22" s="1012"/>
      <c r="G22" s="1012"/>
      <c r="H22" s="1012"/>
      <c r="I22" s="1012"/>
      <c r="J22" s="1012"/>
      <c r="K22" s="1012"/>
      <c r="L22" s="1012"/>
      <c r="M22" s="1012"/>
      <c r="N22" s="1012"/>
      <c r="O22" s="1005"/>
      <c r="P22" s="280"/>
    </row>
    <row r="23" spans="1:16">
      <c r="A23" s="279">
        <v>13</v>
      </c>
      <c r="B23" s="379"/>
      <c r="C23" s="1006"/>
      <c r="D23" s="1013"/>
      <c r="E23" s="1013"/>
      <c r="F23" s="1013"/>
      <c r="G23" s="1013"/>
      <c r="H23" s="1013"/>
      <c r="I23" s="1013"/>
      <c r="J23" s="1013"/>
      <c r="K23" s="1013"/>
      <c r="L23" s="1013"/>
      <c r="M23" s="1013"/>
      <c r="N23" s="1013"/>
      <c r="O23" s="1007"/>
      <c r="P23" s="280"/>
    </row>
    <row r="24" spans="1:16">
      <c r="A24" s="282"/>
      <c r="B24" s="282"/>
      <c r="C24" s="282"/>
      <c r="D24" s="282"/>
      <c r="E24" s="275"/>
      <c r="F24" s="275"/>
      <c r="G24" s="275"/>
      <c r="H24" s="275"/>
      <c r="I24" s="275"/>
      <c r="J24" s="275"/>
      <c r="K24" s="275"/>
      <c r="L24" s="275"/>
      <c r="M24" s="275"/>
      <c r="N24" s="275"/>
    </row>
    <row r="25" spans="1:16">
      <c r="A25" s="283"/>
      <c r="B25" s="284"/>
      <c r="C25" s="284"/>
      <c r="D25" s="282"/>
      <c r="E25" s="275"/>
      <c r="F25" s="275"/>
      <c r="G25" s="275"/>
      <c r="H25" s="275"/>
      <c r="I25" s="275"/>
      <c r="J25" s="275"/>
      <c r="K25" s="275"/>
      <c r="L25" s="275"/>
      <c r="M25" s="275"/>
      <c r="N25" s="275"/>
    </row>
    <row r="26" spans="1:16">
      <c r="A26" s="285"/>
      <c r="B26" s="285"/>
      <c r="C26" s="285"/>
      <c r="E26" s="275"/>
      <c r="F26" s="275"/>
      <c r="G26" s="275"/>
      <c r="H26" s="275"/>
      <c r="I26" s="275"/>
      <c r="J26" s="275"/>
      <c r="K26" s="275"/>
      <c r="L26" s="275"/>
      <c r="M26" s="275"/>
      <c r="N26" s="275"/>
    </row>
    <row r="27" spans="1:16">
      <c r="A27" s="285"/>
      <c r="B27" s="285"/>
      <c r="C27" s="285"/>
      <c r="E27" s="275"/>
      <c r="F27" s="138"/>
      <c r="G27" s="138"/>
      <c r="H27" s="138"/>
      <c r="I27" s="138"/>
      <c r="J27" s="272"/>
      <c r="K27" s="138"/>
      <c r="L27" s="138"/>
      <c r="M27" s="138"/>
      <c r="N27" s="275"/>
    </row>
    <row r="28" spans="1:16" ht="15" customHeight="1">
      <c r="A28" s="285"/>
      <c r="B28" s="285"/>
      <c r="C28" s="285"/>
      <c r="E28" s="275"/>
      <c r="F28" s="14"/>
      <c r="G28" s="14"/>
      <c r="H28" s="14"/>
      <c r="I28" s="623" t="s">
        <v>1079</v>
      </c>
      <c r="J28" s="623"/>
      <c r="K28" s="623"/>
      <c r="L28" s="623"/>
      <c r="M28" s="623"/>
      <c r="N28" s="517"/>
      <c r="O28" s="517"/>
    </row>
    <row r="29" spans="1:16" ht="15">
      <c r="A29" s="285"/>
      <c r="B29" s="285"/>
      <c r="C29" s="285"/>
      <c r="E29" s="275"/>
      <c r="F29" s="578"/>
      <c r="G29" s="578"/>
      <c r="H29" s="578"/>
      <c r="I29" s="675" t="s">
        <v>1058</v>
      </c>
      <c r="J29" s="675"/>
      <c r="K29" s="675"/>
      <c r="L29" s="675"/>
      <c r="M29" s="675"/>
      <c r="N29" s="275"/>
    </row>
    <row r="30" spans="1:16">
      <c r="A30" s="285" t="s">
        <v>12</v>
      </c>
      <c r="D30" s="285"/>
      <c r="E30" s="275"/>
      <c r="F30" s="435"/>
      <c r="G30" s="435"/>
      <c r="H30" s="435"/>
      <c r="I30" s="435"/>
      <c r="J30" s="435"/>
      <c r="K30" s="435"/>
      <c r="L30" s="578"/>
      <c r="M30" s="578"/>
      <c r="N30" s="285"/>
    </row>
    <row r="31" spans="1:16" ht="12.75" customHeight="1">
      <c r="E31" s="285"/>
      <c r="F31" s="624" t="s">
        <v>1081</v>
      </c>
      <c r="G31" s="624"/>
      <c r="H31" s="435"/>
      <c r="I31" s="435"/>
      <c r="J31" s="435"/>
      <c r="K31" s="435"/>
      <c r="L31" s="435"/>
      <c r="M31" s="435"/>
      <c r="N31" s="597"/>
    </row>
    <row r="32" spans="1:16" ht="12.75" customHeight="1">
      <c r="E32" s="597"/>
      <c r="F32" s="14"/>
      <c r="G32" s="14"/>
      <c r="H32" s="34"/>
      <c r="I32" s="623" t="s">
        <v>1080</v>
      </c>
      <c r="J32" s="623"/>
      <c r="K32" s="623"/>
      <c r="L32" s="623"/>
      <c r="M32" s="623"/>
      <c r="N32" s="597"/>
    </row>
    <row r="33" spans="1:14">
      <c r="A33" s="285"/>
      <c r="B33" s="285"/>
      <c r="E33" s="275"/>
      <c r="F33" s="285"/>
      <c r="G33" s="285"/>
      <c r="H33" s="285"/>
      <c r="I33" s="285"/>
      <c r="J33" s="285"/>
      <c r="K33" s="285"/>
      <c r="L33" s="285"/>
      <c r="M33" s="285"/>
      <c r="N33" s="285"/>
    </row>
    <row r="34" spans="1:14">
      <c r="E34" s="275"/>
      <c r="F34" s="275"/>
      <c r="G34" s="275"/>
      <c r="H34" s="275"/>
      <c r="I34" s="275"/>
      <c r="J34" s="275"/>
      <c r="K34" s="275"/>
      <c r="L34" s="275"/>
      <c r="M34" s="275"/>
      <c r="N34" s="275"/>
    </row>
    <row r="35" spans="1:14">
      <c r="A35" s="993"/>
      <c r="B35" s="993"/>
      <c r="C35" s="993"/>
      <c r="D35" s="993"/>
      <c r="E35" s="993"/>
      <c r="F35" s="993"/>
      <c r="G35" s="993"/>
      <c r="H35" s="993"/>
      <c r="I35" s="993"/>
      <c r="J35" s="993"/>
      <c r="K35" s="993"/>
      <c r="L35" s="993"/>
      <c r="M35" s="993"/>
      <c r="N35" s="993"/>
    </row>
    <row r="36" spans="1:14">
      <c r="E36" s="275"/>
      <c r="F36" s="275"/>
      <c r="G36" s="275"/>
      <c r="H36" s="275"/>
      <c r="I36" s="275"/>
      <c r="J36" s="275"/>
      <c r="K36" s="275"/>
      <c r="L36" s="275"/>
      <c r="M36" s="275"/>
      <c r="N36" s="275"/>
    </row>
    <row r="37" spans="1:14">
      <c r="E37" s="275"/>
      <c r="F37" s="275"/>
      <c r="G37" s="275"/>
      <c r="H37" s="275"/>
      <c r="I37" s="275"/>
      <c r="J37" s="275"/>
      <c r="K37" s="275"/>
      <c r="L37" s="275"/>
      <c r="M37" s="275"/>
      <c r="N37" s="275"/>
    </row>
    <row r="38" spans="1:14">
      <c r="E38" s="275"/>
      <c r="F38" s="275"/>
      <c r="G38" s="275"/>
      <c r="H38" s="275"/>
      <c r="I38" s="275"/>
      <c r="J38" s="275"/>
      <c r="K38" s="275"/>
      <c r="L38" s="275"/>
      <c r="M38" s="275"/>
      <c r="N38" s="275"/>
    </row>
    <row r="39" spans="1:14">
      <c r="E39" s="275"/>
      <c r="F39" s="275"/>
      <c r="G39" s="275"/>
      <c r="H39" s="275"/>
      <c r="I39" s="275"/>
      <c r="J39" s="275"/>
      <c r="K39" s="275"/>
      <c r="L39" s="275"/>
      <c r="M39" s="275"/>
      <c r="N39" s="275"/>
    </row>
    <row r="40" spans="1:14">
      <c r="E40" s="275"/>
      <c r="F40" s="275"/>
      <c r="G40" s="275"/>
      <c r="H40" s="275"/>
      <c r="I40" s="275"/>
      <c r="J40" s="275"/>
      <c r="K40" s="275"/>
      <c r="L40" s="275"/>
      <c r="M40" s="275"/>
      <c r="N40" s="275"/>
    </row>
    <row r="41" spans="1:14">
      <c r="E41" s="275"/>
      <c r="F41" s="275"/>
      <c r="G41" s="275"/>
      <c r="H41" s="275"/>
      <c r="I41" s="275"/>
      <c r="J41" s="275"/>
      <c r="K41" s="275"/>
      <c r="L41" s="275"/>
      <c r="M41" s="275"/>
      <c r="N41" s="275"/>
    </row>
    <row r="42" spans="1:14">
      <c r="E42" s="275"/>
      <c r="F42" s="275"/>
      <c r="G42" s="275"/>
      <c r="H42" s="275"/>
      <c r="I42" s="275"/>
      <c r="J42" s="275"/>
      <c r="K42" s="275"/>
      <c r="L42" s="275"/>
      <c r="M42" s="275"/>
      <c r="N42" s="275"/>
    </row>
    <row r="43" spans="1:14">
      <c r="E43" s="275"/>
      <c r="F43" s="275"/>
      <c r="G43" s="275"/>
      <c r="H43" s="275"/>
      <c r="I43" s="275"/>
      <c r="J43" s="275"/>
      <c r="K43" s="275"/>
      <c r="L43" s="275"/>
      <c r="M43" s="275"/>
      <c r="N43" s="275"/>
    </row>
    <row r="44" spans="1:14">
      <c r="E44" s="275"/>
      <c r="F44" s="275"/>
      <c r="G44" s="275"/>
      <c r="H44" s="275"/>
      <c r="I44" s="275"/>
      <c r="J44" s="275"/>
      <c r="K44" s="275"/>
      <c r="L44" s="275"/>
      <c r="M44" s="275"/>
      <c r="N44" s="275"/>
    </row>
    <row r="45" spans="1:14">
      <c r="E45" s="275"/>
      <c r="F45" s="275"/>
      <c r="G45" s="275"/>
      <c r="H45" s="275"/>
      <c r="I45" s="275"/>
      <c r="J45" s="275"/>
      <c r="K45" s="275"/>
      <c r="L45" s="275"/>
      <c r="M45" s="275"/>
      <c r="N45" s="275"/>
    </row>
    <row r="46" spans="1:14">
      <c r="E46" s="275"/>
      <c r="F46" s="275"/>
      <c r="G46" s="275"/>
      <c r="H46" s="275"/>
      <c r="I46" s="275"/>
      <c r="J46" s="275"/>
      <c r="K46" s="275"/>
      <c r="L46" s="275"/>
      <c r="M46" s="275"/>
      <c r="N46" s="275"/>
    </row>
    <row r="47" spans="1:14">
      <c r="E47" s="275"/>
      <c r="F47" s="275"/>
      <c r="G47" s="275"/>
      <c r="H47" s="275"/>
      <c r="I47" s="275"/>
      <c r="J47" s="275"/>
      <c r="K47" s="275"/>
      <c r="L47" s="275"/>
      <c r="M47" s="275"/>
      <c r="N47" s="275"/>
    </row>
    <row r="48" spans="1:14">
      <c r="E48" s="275"/>
      <c r="F48" s="275"/>
      <c r="G48" s="275"/>
      <c r="H48" s="275"/>
      <c r="I48" s="275"/>
      <c r="J48" s="275"/>
      <c r="K48" s="275"/>
      <c r="L48" s="275"/>
      <c r="M48" s="275"/>
      <c r="N48" s="275"/>
    </row>
    <row r="49" spans="5:14">
      <c r="E49" s="275"/>
      <c r="F49" s="275"/>
      <c r="G49" s="275"/>
      <c r="H49" s="275"/>
      <c r="I49" s="275"/>
      <c r="J49" s="275"/>
      <c r="K49" s="275"/>
      <c r="L49" s="275"/>
      <c r="M49" s="275"/>
      <c r="N49" s="275"/>
    </row>
    <row r="50" spans="5:14">
      <c r="E50" s="275"/>
      <c r="F50" s="275"/>
      <c r="G50" s="275"/>
      <c r="H50" s="275"/>
      <c r="I50" s="275"/>
      <c r="J50" s="275"/>
      <c r="K50" s="275"/>
      <c r="L50" s="275"/>
      <c r="M50" s="275"/>
      <c r="N50" s="275"/>
    </row>
    <row r="51" spans="5:14">
      <c r="E51" s="275"/>
      <c r="F51" s="275"/>
      <c r="G51" s="275"/>
      <c r="H51" s="275"/>
      <c r="I51" s="275"/>
      <c r="J51" s="275"/>
      <c r="K51" s="275"/>
      <c r="L51" s="275"/>
      <c r="M51" s="275"/>
      <c r="N51" s="275"/>
    </row>
    <row r="52" spans="5:14">
      <c r="E52" s="275"/>
      <c r="F52" s="275"/>
      <c r="G52" s="275"/>
      <c r="H52" s="275"/>
      <c r="I52" s="275"/>
      <c r="J52" s="275"/>
      <c r="K52" s="275"/>
      <c r="L52" s="275"/>
      <c r="M52" s="275"/>
      <c r="N52" s="275"/>
    </row>
    <row r="53" spans="5:14">
      <c r="E53" s="275"/>
      <c r="F53" s="275"/>
      <c r="G53" s="275"/>
      <c r="H53" s="275"/>
      <c r="I53" s="275"/>
      <c r="J53" s="275"/>
      <c r="K53" s="275"/>
      <c r="L53" s="275"/>
      <c r="M53" s="275"/>
      <c r="N53" s="275"/>
    </row>
    <row r="54" spans="5:14">
      <c r="E54" s="275"/>
      <c r="F54" s="275"/>
      <c r="G54" s="275"/>
      <c r="H54" s="275"/>
      <c r="I54" s="275"/>
      <c r="J54" s="275"/>
      <c r="K54" s="275"/>
      <c r="L54" s="275"/>
      <c r="M54" s="275"/>
      <c r="N54" s="275"/>
    </row>
    <row r="55" spans="5:14">
      <c r="E55" s="275"/>
      <c r="F55" s="275"/>
      <c r="G55" s="275"/>
      <c r="H55" s="275"/>
      <c r="I55" s="275"/>
      <c r="J55" s="275"/>
      <c r="K55" s="275"/>
      <c r="L55" s="275"/>
      <c r="M55" s="275"/>
      <c r="N55" s="275"/>
    </row>
    <row r="56" spans="5:14">
      <c r="E56" s="275"/>
      <c r="F56" s="275"/>
      <c r="G56" s="275"/>
      <c r="H56" s="275"/>
      <c r="I56" s="275"/>
      <c r="J56" s="275"/>
      <c r="K56" s="275"/>
      <c r="L56" s="275"/>
      <c r="M56" s="275"/>
      <c r="N56" s="275"/>
    </row>
    <row r="57" spans="5:14">
      <c r="E57" s="275"/>
      <c r="F57" s="275"/>
      <c r="G57" s="275"/>
      <c r="H57" s="275"/>
      <c r="I57" s="275"/>
      <c r="J57" s="275"/>
      <c r="K57" s="275"/>
      <c r="L57" s="275"/>
      <c r="M57" s="275"/>
      <c r="N57" s="275"/>
    </row>
    <row r="58" spans="5:14">
      <c r="E58" s="275"/>
      <c r="F58" s="275"/>
      <c r="G58" s="275"/>
      <c r="H58" s="275"/>
      <c r="I58" s="275"/>
      <c r="J58" s="275"/>
      <c r="K58" s="275"/>
      <c r="L58" s="275"/>
      <c r="M58" s="275"/>
      <c r="N58" s="275"/>
    </row>
    <row r="59" spans="5:14">
      <c r="E59" s="275"/>
      <c r="F59" s="275"/>
      <c r="G59" s="275"/>
      <c r="H59" s="275"/>
      <c r="I59" s="275"/>
      <c r="J59" s="275"/>
      <c r="K59" s="275"/>
      <c r="L59" s="275"/>
      <c r="M59" s="275"/>
      <c r="N59" s="275"/>
    </row>
    <row r="60" spans="5:14">
      <c r="E60" s="275"/>
      <c r="F60" s="275"/>
      <c r="G60" s="275"/>
      <c r="H60" s="275"/>
      <c r="I60" s="275"/>
      <c r="J60" s="275"/>
      <c r="K60" s="275"/>
      <c r="L60" s="275"/>
      <c r="M60" s="275"/>
      <c r="N60" s="275"/>
    </row>
    <row r="61" spans="5:14">
      <c r="E61" s="275"/>
      <c r="F61" s="275"/>
      <c r="G61" s="275"/>
      <c r="H61" s="275"/>
      <c r="I61" s="275"/>
      <c r="J61" s="275"/>
      <c r="K61" s="275"/>
      <c r="L61" s="275"/>
      <c r="M61" s="275"/>
      <c r="N61" s="275"/>
    </row>
    <row r="62" spans="5:14">
      <c r="E62" s="275"/>
      <c r="F62" s="275"/>
      <c r="G62" s="275"/>
      <c r="H62" s="275"/>
      <c r="I62" s="275"/>
      <c r="J62" s="275"/>
      <c r="K62" s="275"/>
      <c r="L62" s="275"/>
      <c r="M62" s="275"/>
      <c r="N62" s="275"/>
    </row>
    <row r="63" spans="5:14">
      <c r="E63" s="275"/>
      <c r="F63" s="275"/>
      <c r="G63" s="275"/>
      <c r="H63" s="275"/>
      <c r="I63" s="275"/>
      <c r="J63" s="275"/>
      <c r="K63" s="275"/>
      <c r="L63" s="275"/>
      <c r="M63" s="275"/>
      <c r="N63" s="275"/>
    </row>
    <row r="64" spans="5:14">
      <c r="E64" s="275"/>
      <c r="F64" s="275"/>
      <c r="G64" s="275"/>
      <c r="H64" s="275"/>
      <c r="I64" s="275"/>
      <c r="J64" s="275"/>
      <c r="K64" s="275"/>
      <c r="L64" s="275"/>
      <c r="M64" s="275"/>
      <c r="N64" s="275"/>
    </row>
    <row r="65" spans="5:14">
      <c r="E65" s="275"/>
      <c r="F65" s="275"/>
      <c r="G65" s="275"/>
      <c r="H65" s="275"/>
      <c r="I65" s="275"/>
      <c r="J65" s="275"/>
      <c r="K65" s="275"/>
      <c r="L65" s="275"/>
      <c r="M65" s="275"/>
      <c r="N65" s="275"/>
    </row>
    <row r="66" spans="5:14">
      <c r="E66" s="275"/>
      <c r="F66" s="275"/>
      <c r="G66" s="275"/>
      <c r="H66" s="275"/>
      <c r="I66" s="275"/>
      <c r="J66" s="275"/>
      <c r="K66" s="275"/>
      <c r="L66" s="275"/>
      <c r="M66" s="275"/>
      <c r="N66" s="275"/>
    </row>
    <row r="67" spans="5:14">
      <c r="E67" s="275"/>
      <c r="F67" s="275"/>
      <c r="G67" s="275"/>
      <c r="H67" s="275"/>
      <c r="I67" s="275"/>
      <c r="J67" s="275"/>
      <c r="K67" s="275"/>
      <c r="L67" s="275"/>
      <c r="M67" s="275"/>
      <c r="N67" s="275"/>
    </row>
    <row r="68" spans="5:14">
      <c r="E68" s="275"/>
      <c r="F68" s="275"/>
      <c r="G68" s="275"/>
      <c r="H68" s="275"/>
      <c r="I68" s="275"/>
      <c r="J68" s="275"/>
      <c r="K68" s="275"/>
      <c r="L68" s="275"/>
      <c r="M68" s="275"/>
      <c r="N68" s="275"/>
    </row>
    <row r="69" spans="5:14">
      <c r="E69" s="275"/>
      <c r="F69" s="275"/>
      <c r="G69" s="275"/>
      <c r="H69" s="275"/>
      <c r="I69" s="275"/>
      <c r="J69" s="275"/>
      <c r="K69" s="275"/>
      <c r="L69" s="275"/>
      <c r="M69" s="275"/>
      <c r="N69" s="275"/>
    </row>
    <row r="70" spans="5:14">
      <c r="E70" s="275"/>
      <c r="F70" s="275"/>
      <c r="G70" s="275"/>
      <c r="H70" s="275"/>
      <c r="I70" s="275"/>
      <c r="J70" s="275"/>
      <c r="K70" s="275"/>
      <c r="L70" s="275"/>
      <c r="M70" s="275"/>
      <c r="N70" s="275"/>
    </row>
    <row r="71" spans="5:14">
      <c r="E71" s="275"/>
      <c r="F71" s="275"/>
      <c r="G71" s="275"/>
      <c r="H71" s="275"/>
      <c r="I71" s="275"/>
      <c r="J71" s="275"/>
      <c r="K71" s="275"/>
      <c r="L71" s="275"/>
      <c r="M71" s="275"/>
      <c r="N71" s="275"/>
    </row>
    <row r="72" spans="5:14">
      <c r="E72" s="275"/>
      <c r="F72" s="275"/>
      <c r="G72" s="275"/>
      <c r="H72" s="275"/>
      <c r="I72" s="275"/>
      <c r="J72" s="275"/>
      <c r="K72" s="275"/>
      <c r="L72" s="275"/>
      <c r="M72" s="275"/>
      <c r="N72" s="275"/>
    </row>
    <row r="73" spans="5:14">
      <c r="E73" s="275"/>
      <c r="F73" s="275"/>
      <c r="G73" s="275"/>
      <c r="H73" s="275"/>
      <c r="I73" s="275"/>
      <c r="J73" s="275"/>
      <c r="K73" s="275"/>
      <c r="L73" s="275"/>
      <c r="M73" s="275"/>
      <c r="N73" s="275"/>
    </row>
    <row r="74" spans="5:14">
      <c r="E74" s="275"/>
      <c r="F74" s="275"/>
      <c r="G74" s="275"/>
      <c r="H74" s="275"/>
      <c r="I74" s="275"/>
      <c r="J74" s="275"/>
      <c r="K74" s="275"/>
      <c r="L74" s="275"/>
      <c r="M74" s="275"/>
      <c r="N74" s="275"/>
    </row>
    <row r="75" spans="5:14">
      <c r="E75" s="275"/>
      <c r="F75" s="275"/>
      <c r="G75" s="275"/>
      <c r="H75" s="275"/>
      <c r="I75" s="275"/>
      <c r="J75" s="275"/>
      <c r="K75" s="275"/>
      <c r="L75" s="275"/>
      <c r="M75" s="275"/>
      <c r="N75" s="275"/>
    </row>
    <row r="76" spans="5:14">
      <c r="E76" s="275"/>
      <c r="F76" s="275"/>
      <c r="G76" s="275"/>
      <c r="H76" s="275"/>
      <c r="I76" s="275"/>
      <c r="J76" s="275"/>
      <c r="K76" s="275"/>
      <c r="L76" s="275"/>
      <c r="M76" s="275"/>
      <c r="N76" s="275"/>
    </row>
    <row r="77" spans="5:14">
      <c r="E77" s="275"/>
      <c r="F77" s="275"/>
      <c r="G77" s="275"/>
      <c r="H77" s="275"/>
      <c r="I77" s="275"/>
      <c r="J77" s="275"/>
      <c r="K77" s="275"/>
      <c r="L77" s="275"/>
      <c r="M77" s="275"/>
      <c r="N77" s="275"/>
    </row>
    <row r="78" spans="5:14">
      <c r="E78" s="275"/>
      <c r="F78" s="275"/>
      <c r="G78" s="275"/>
      <c r="H78" s="275"/>
      <c r="I78" s="275"/>
      <c r="J78" s="275"/>
      <c r="K78" s="275"/>
      <c r="L78" s="275"/>
      <c r="M78" s="275"/>
      <c r="N78" s="275"/>
    </row>
    <row r="79" spans="5:14">
      <c r="E79" s="275"/>
      <c r="F79" s="275"/>
      <c r="G79" s="275"/>
      <c r="H79" s="275"/>
      <c r="I79" s="275"/>
      <c r="J79" s="275"/>
      <c r="K79" s="275"/>
      <c r="L79" s="275"/>
      <c r="M79" s="275"/>
      <c r="N79" s="275"/>
    </row>
    <row r="80" spans="5:14">
      <c r="E80" s="275"/>
      <c r="F80" s="275"/>
      <c r="G80" s="275"/>
      <c r="H80" s="275"/>
      <c r="I80" s="275"/>
      <c r="J80" s="275"/>
      <c r="K80" s="275"/>
      <c r="L80" s="275"/>
      <c r="M80" s="275"/>
      <c r="N80" s="275"/>
    </row>
    <row r="81" spans="5:14">
      <c r="E81" s="275"/>
      <c r="F81" s="275"/>
      <c r="G81" s="275"/>
      <c r="H81" s="275"/>
      <c r="I81" s="275"/>
      <c r="J81" s="275"/>
      <c r="K81" s="275"/>
      <c r="L81" s="275"/>
      <c r="M81" s="275"/>
      <c r="N81" s="275"/>
    </row>
    <row r="82" spans="5:14">
      <c r="E82" s="275"/>
      <c r="F82" s="275"/>
      <c r="G82" s="275"/>
      <c r="H82" s="275"/>
      <c r="I82" s="275"/>
      <c r="J82" s="275"/>
      <c r="K82" s="275"/>
      <c r="L82" s="275"/>
      <c r="M82" s="275"/>
      <c r="N82" s="275"/>
    </row>
    <row r="83" spans="5:14">
      <c r="E83" s="275"/>
      <c r="F83" s="275"/>
      <c r="G83" s="275"/>
      <c r="H83" s="275"/>
      <c r="I83" s="275"/>
      <c r="J83" s="275"/>
      <c r="K83" s="275"/>
      <c r="L83" s="275"/>
      <c r="M83" s="275"/>
      <c r="N83" s="275"/>
    </row>
    <row r="84" spans="5:14">
      <c r="E84" s="275"/>
      <c r="F84" s="275"/>
      <c r="G84" s="275"/>
      <c r="H84" s="275"/>
      <c r="I84" s="275"/>
      <c r="J84" s="275"/>
      <c r="K84" s="275"/>
      <c r="L84" s="275"/>
      <c r="M84" s="275"/>
      <c r="N84" s="275"/>
    </row>
    <row r="85" spans="5:14">
      <c r="E85" s="275"/>
      <c r="F85" s="275"/>
      <c r="G85" s="275"/>
      <c r="H85" s="275"/>
      <c r="I85" s="275"/>
      <c r="J85" s="275"/>
      <c r="K85" s="275"/>
      <c r="L85" s="275"/>
      <c r="M85" s="275"/>
      <c r="N85" s="275"/>
    </row>
    <row r="86" spans="5:14">
      <c r="E86" s="275"/>
      <c r="F86" s="275"/>
      <c r="G86" s="275"/>
      <c r="H86" s="275"/>
      <c r="I86" s="275"/>
      <c r="J86" s="275"/>
      <c r="K86" s="275"/>
      <c r="L86" s="275"/>
      <c r="M86" s="275"/>
      <c r="N86" s="275"/>
    </row>
    <row r="87" spans="5:14">
      <c r="E87" s="275"/>
      <c r="F87" s="275"/>
      <c r="G87" s="275"/>
      <c r="H87" s="275"/>
      <c r="I87" s="275"/>
      <c r="J87" s="275"/>
      <c r="K87" s="275"/>
      <c r="L87" s="275"/>
      <c r="M87" s="275"/>
      <c r="N87" s="275"/>
    </row>
    <row r="88" spans="5:14">
      <c r="E88" s="275"/>
      <c r="F88" s="275"/>
      <c r="G88" s="275"/>
      <c r="H88" s="275"/>
      <c r="I88" s="275"/>
      <c r="J88" s="275"/>
      <c r="K88" s="275"/>
      <c r="L88" s="275"/>
      <c r="M88" s="275"/>
      <c r="N88" s="275"/>
    </row>
    <row r="89" spans="5:14">
      <c r="E89" s="275"/>
      <c r="F89" s="275"/>
      <c r="G89" s="275"/>
      <c r="H89" s="275"/>
      <c r="I89" s="275"/>
      <c r="J89" s="275"/>
      <c r="K89" s="275"/>
      <c r="L89" s="275"/>
      <c r="M89" s="275"/>
      <c r="N89" s="275"/>
    </row>
    <row r="90" spans="5:14">
      <c r="E90" s="275"/>
      <c r="F90" s="275"/>
      <c r="G90" s="275"/>
      <c r="H90" s="275"/>
      <c r="I90" s="275"/>
      <c r="J90" s="275"/>
      <c r="K90" s="275"/>
      <c r="L90" s="275"/>
      <c r="M90" s="275"/>
      <c r="N90" s="275"/>
    </row>
    <row r="91" spans="5:14">
      <c r="E91" s="275"/>
      <c r="F91" s="275"/>
      <c r="G91" s="275"/>
      <c r="H91" s="275"/>
      <c r="I91" s="275"/>
      <c r="J91" s="275"/>
      <c r="K91" s="275"/>
      <c r="L91" s="275"/>
      <c r="M91" s="275"/>
      <c r="N91" s="275"/>
    </row>
    <row r="92" spans="5:14">
      <c r="E92" s="275"/>
      <c r="F92" s="275"/>
      <c r="G92" s="275"/>
      <c r="H92" s="275"/>
      <c r="I92" s="275"/>
      <c r="J92" s="275"/>
      <c r="K92" s="275"/>
      <c r="L92" s="275"/>
      <c r="M92" s="275"/>
      <c r="N92" s="275"/>
    </row>
    <row r="93" spans="5:14">
      <c r="E93" s="275"/>
      <c r="F93" s="275"/>
      <c r="G93" s="275"/>
      <c r="H93" s="275"/>
      <c r="I93" s="275"/>
      <c r="J93" s="275"/>
      <c r="K93" s="275"/>
      <c r="L93" s="275"/>
      <c r="M93" s="275"/>
      <c r="N93" s="275"/>
    </row>
    <row r="94" spans="5:14">
      <c r="E94" s="275"/>
      <c r="F94" s="275"/>
      <c r="G94" s="275"/>
      <c r="H94" s="275"/>
      <c r="I94" s="275"/>
      <c r="J94" s="275"/>
      <c r="K94" s="275"/>
      <c r="L94" s="275"/>
      <c r="M94" s="275"/>
      <c r="N94" s="275"/>
    </row>
    <row r="95" spans="5:14">
      <c r="E95" s="275"/>
      <c r="F95" s="275"/>
      <c r="G95" s="275"/>
      <c r="H95" s="275"/>
      <c r="I95" s="275"/>
      <c r="J95" s="275"/>
      <c r="K95" s="275"/>
      <c r="L95" s="275"/>
      <c r="M95" s="275"/>
      <c r="N95" s="275"/>
    </row>
    <row r="96" spans="5:14">
      <c r="E96" s="275"/>
      <c r="F96" s="275"/>
      <c r="G96" s="275"/>
      <c r="H96" s="275"/>
      <c r="I96" s="275"/>
      <c r="J96" s="275"/>
      <c r="K96" s="275"/>
      <c r="L96" s="275"/>
      <c r="M96" s="275"/>
      <c r="N96" s="275"/>
    </row>
    <row r="97" spans="5:14">
      <c r="E97" s="275"/>
      <c r="F97" s="275"/>
      <c r="G97" s="275"/>
      <c r="H97" s="275"/>
      <c r="I97" s="275"/>
      <c r="J97" s="275"/>
      <c r="K97" s="275"/>
      <c r="L97" s="275"/>
      <c r="M97" s="275"/>
      <c r="N97" s="275"/>
    </row>
    <row r="98" spans="5:14">
      <c r="E98" s="275"/>
      <c r="F98" s="275"/>
      <c r="G98" s="275"/>
      <c r="H98" s="275"/>
      <c r="I98" s="275"/>
      <c r="J98" s="275"/>
      <c r="K98" s="275"/>
      <c r="L98" s="275"/>
      <c r="M98" s="275"/>
      <c r="N98" s="275"/>
    </row>
    <row r="99" spans="5:14">
      <c r="E99" s="275"/>
      <c r="F99" s="275"/>
      <c r="G99" s="275"/>
      <c r="H99" s="275"/>
      <c r="I99" s="275"/>
      <c r="J99" s="275"/>
      <c r="K99" s="275"/>
      <c r="L99" s="275"/>
      <c r="M99" s="275"/>
      <c r="N99" s="275"/>
    </row>
    <row r="100" spans="5:14">
      <c r="E100" s="275"/>
      <c r="F100" s="275"/>
      <c r="G100" s="275"/>
      <c r="H100" s="275"/>
      <c r="I100" s="275"/>
      <c r="J100" s="275"/>
      <c r="K100" s="275"/>
      <c r="L100" s="275"/>
      <c r="M100" s="275"/>
      <c r="N100" s="275"/>
    </row>
    <row r="101" spans="5:14">
      <c r="E101" s="275"/>
      <c r="F101" s="275"/>
      <c r="G101" s="275"/>
      <c r="H101" s="275"/>
      <c r="I101" s="275"/>
      <c r="J101" s="275"/>
      <c r="K101" s="275"/>
      <c r="L101" s="275"/>
      <c r="M101" s="275"/>
      <c r="N101" s="275"/>
    </row>
    <row r="102" spans="5:14">
      <c r="E102" s="275"/>
      <c r="F102" s="275"/>
      <c r="G102" s="275"/>
      <c r="H102" s="275"/>
      <c r="I102" s="275"/>
      <c r="J102" s="275"/>
      <c r="K102" s="275"/>
      <c r="L102" s="275"/>
      <c r="M102" s="275"/>
      <c r="N102" s="275"/>
    </row>
    <row r="103" spans="5:14">
      <c r="E103" s="275"/>
      <c r="F103" s="275"/>
      <c r="G103" s="275"/>
      <c r="H103" s="275"/>
      <c r="I103" s="275"/>
      <c r="J103" s="275"/>
      <c r="K103" s="275"/>
      <c r="L103" s="275"/>
      <c r="M103" s="275"/>
      <c r="N103" s="275"/>
    </row>
    <row r="104" spans="5:14">
      <c r="E104" s="275"/>
      <c r="F104" s="275"/>
      <c r="G104" s="275"/>
      <c r="H104" s="275"/>
      <c r="I104" s="275"/>
      <c r="J104" s="275"/>
      <c r="K104" s="275"/>
      <c r="L104" s="275"/>
      <c r="M104" s="275"/>
      <c r="N104" s="275"/>
    </row>
    <row r="105" spans="5:14">
      <c r="E105" s="275"/>
      <c r="F105" s="275"/>
      <c r="G105" s="275"/>
      <c r="H105" s="275"/>
      <c r="I105" s="275"/>
      <c r="J105" s="275"/>
      <c r="K105" s="275"/>
      <c r="L105" s="275"/>
      <c r="M105" s="275"/>
      <c r="N105" s="275"/>
    </row>
    <row r="106" spans="5:14">
      <c r="E106" s="275"/>
      <c r="F106" s="275"/>
      <c r="G106" s="275"/>
      <c r="H106" s="275"/>
      <c r="I106" s="275"/>
      <c r="J106" s="275"/>
      <c r="K106" s="275"/>
      <c r="L106" s="275"/>
      <c r="M106" s="275"/>
      <c r="N106" s="275"/>
    </row>
    <row r="107" spans="5:14">
      <c r="E107" s="275"/>
      <c r="F107" s="275"/>
      <c r="G107" s="275"/>
      <c r="H107" s="275"/>
      <c r="I107" s="275"/>
      <c r="J107" s="275"/>
      <c r="K107" s="275"/>
      <c r="L107" s="275"/>
      <c r="M107" s="275"/>
      <c r="N107" s="275"/>
    </row>
    <row r="108" spans="5:14">
      <c r="E108" s="275"/>
      <c r="F108" s="275"/>
      <c r="G108" s="275"/>
      <c r="H108" s="275"/>
      <c r="I108" s="275"/>
      <c r="J108" s="275"/>
      <c r="K108" s="275"/>
      <c r="L108" s="275"/>
      <c r="M108" s="275"/>
      <c r="N108" s="275"/>
    </row>
    <row r="109" spans="5:14">
      <c r="E109" s="275"/>
      <c r="F109" s="275"/>
      <c r="G109" s="275"/>
      <c r="H109" s="275"/>
      <c r="I109" s="275"/>
      <c r="J109" s="275"/>
      <c r="K109" s="275"/>
      <c r="L109" s="275"/>
      <c r="M109" s="275"/>
      <c r="N109" s="275"/>
    </row>
    <row r="110" spans="5:14">
      <c r="E110" s="275"/>
      <c r="F110" s="275"/>
      <c r="G110" s="275"/>
      <c r="H110" s="275"/>
      <c r="I110" s="275"/>
      <c r="J110" s="275"/>
      <c r="K110" s="275"/>
      <c r="L110" s="275"/>
      <c r="M110" s="275"/>
      <c r="N110" s="275"/>
    </row>
    <row r="111" spans="5:14">
      <c r="E111" s="275"/>
      <c r="F111" s="275"/>
      <c r="G111" s="275"/>
      <c r="H111" s="275"/>
      <c r="I111" s="275"/>
      <c r="J111" s="275"/>
      <c r="K111" s="275"/>
      <c r="L111" s="275"/>
      <c r="M111" s="275"/>
      <c r="N111" s="275"/>
    </row>
    <row r="112" spans="5:14">
      <c r="E112" s="275"/>
      <c r="F112" s="275"/>
      <c r="G112" s="275"/>
      <c r="H112" s="275"/>
      <c r="I112" s="275"/>
      <c r="J112" s="275"/>
      <c r="K112" s="275"/>
      <c r="L112" s="275"/>
      <c r="M112" s="275"/>
      <c r="N112" s="275"/>
    </row>
    <row r="113" spans="5:14">
      <c r="E113" s="275"/>
      <c r="F113" s="275"/>
      <c r="G113" s="275"/>
      <c r="H113" s="275"/>
      <c r="I113" s="275"/>
      <c r="J113" s="275"/>
      <c r="K113" s="275"/>
      <c r="L113" s="275"/>
      <c r="M113" s="275"/>
      <c r="N113" s="275"/>
    </row>
    <row r="114" spans="5:14">
      <c r="E114" s="275"/>
      <c r="F114" s="275"/>
      <c r="G114" s="275"/>
      <c r="H114" s="275"/>
      <c r="I114" s="275"/>
      <c r="J114" s="275"/>
      <c r="K114" s="275"/>
      <c r="L114" s="275"/>
      <c r="M114" s="275"/>
      <c r="N114" s="275"/>
    </row>
    <row r="115" spans="5:14">
      <c r="E115" s="275"/>
      <c r="F115" s="275"/>
      <c r="G115" s="275"/>
      <c r="H115" s="275"/>
      <c r="I115" s="275"/>
      <c r="J115" s="275"/>
      <c r="K115" s="275"/>
      <c r="L115" s="275"/>
      <c r="M115" s="275"/>
      <c r="N115" s="275"/>
    </row>
    <row r="116" spans="5:14">
      <c r="E116" s="275"/>
      <c r="F116" s="275"/>
      <c r="G116" s="275"/>
      <c r="H116" s="275"/>
      <c r="I116" s="275"/>
      <c r="J116" s="275"/>
      <c r="K116" s="275"/>
      <c r="L116" s="275"/>
      <c r="M116" s="275"/>
      <c r="N116" s="275"/>
    </row>
    <row r="117" spans="5:14">
      <c r="E117" s="275"/>
      <c r="F117" s="275"/>
      <c r="G117" s="275"/>
      <c r="H117" s="275"/>
      <c r="I117" s="275"/>
      <c r="J117" s="275"/>
      <c r="K117" s="275"/>
      <c r="L117" s="275"/>
      <c r="M117" s="275"/>
      <c r="N117" s="275"/>
    </row>
    <row r="118" spans="5:14">
      <c r="E118" s="275"/>
      <c r="F118" s="275"/>
      <c r="G118" s="275"/>
      <c r="H118" s="275"/>
      <c r="I118" s="275"/>
      <c r="J118" s="275"/>
      <c r="K118" s="275"/>
      <c r="L118" s="275"/>
      <c r="M118" s="275"/>
      <c r="N118" s="275"/>
    </row>
    <row r="119" spans="5:14">
      <c r="E119" s="275"/>
      <c r="F119" s="275"/>
      <c r="G119" s="275"/>
      <c r="H119" s="275"/>
      <c r="I119" s="275"/>
      <c r="J119" s="275"/>
      <c r="K119" s="275"/>
      <c r="L119" s="275"/>
      <c r="M119" s="275"/>
      <c r="N119" s="275"/>
    </row>
    <row r="120" spans="5:14">
      <c r="E120" s="275"/>
      <c r="F120" s="275"/>
      <c r="G120" s="275"/>
      <c r="H120" s="275"/>
      <c r="I120" s="275"/>
      <c r="J120" s="275"/>
      <c r="K120" s="275"/>
      <c r="L120" s="275"/>
      <c r="M120" s="275"/>
      <c r="N120" s="275"/>
    </row>
    <row r="121" spans="5:14">
      <c r="E121" s="275"/>
      <c r="F121" s="275"/>
      <c r="G121" s="275"/>
      <c r="H121" s="275"/>
      <c r="I121" s="275"/>
      <c r="J121" s="275"/>
      <c r="K121" s="275"/>
      <c r="L121" s="275"/>
      <c r="M121" s="275"/>
      <c r="N121" s="275"/>
    </row>
    <row r="122" spans="5:14">
      <c r="E122" s="275"/>
      <c r="F122" s="275"/>
      <c r="G122" s="275"/>
      <c r="H122" s="275"/>
      <c r="I122" s="275"/>
      <c r="J122" s="275"/>
      <c r="K122" s="275"/>
      <c r="L122" s="275"/>
      <c r="M122" s="275"/>
      <c r="N122" s="275"/>
    </row>
    <row r="123" spans="5:14">
      <c r="E123" s="275"/>
      <c r="F123" s="275"/>
      <c r="G123" s="275"/>
      <c r="H123" s="275"/>
      <c r="I123" s="275"/>
      <c r="J123" s="275"/>
      <c r="K123" s="275"/>
      <c r="L123" s="275"/>
      <c r="M123" s="275"/>
      <c r="N123" s="275"/>
    </row>
    <row r="124" spans="5:14">
      <c r="E124" s="275"/>
      <c r="F124" s="275"/>
      <c r="G124" s="275"/>
      <c r="H124" s="275"/>
      <c r="I124" s="275"/>
      <c r="J124" s="275"/>
      <c r="K124" s="275"/>
      <c r="L124" s="275"/>
      <c r="M124" s="275"/>
      <c r="N124" s="275"/>
    </row>
    <row r="125" spans="5:14">
      <c r="E125" s="275"/>
      <c r="F125" s="275"/>
      <c r="G125" s="275"/>
      <c r="H125" s="275"/>
      <c r="I125" s="275"/>
      <c r="J125" s="275"/>
      <c r="K125" s="275"/>
      <c r="L125" s="275"/>
      <c r="M125" s="275"/>
      <c r="N125" s="275"/>
    </row>
    <row r="126" spans="5:14">
      <c r="E126" s="275"/>
      <c r="F126" s="275"/>
      <c r="G126" s="275"/>
      <c r="H126" s="275"/>
      <c r="I126" s="275"/>
      <c r="J126" s="275"/>
      <c r="K126" s="275"/>
      <c r="L126" s="275"/>
      <c r="M126" s="275"/>
      <c r="N126" s="275"/>
    </row>
    <row r="127" spans="5:14">
      <c r="E127" s="275"/>
      <c r="F127" s="275"/>
      <c r="G127" s="275"/>
      <c r="H127" s="275"/>
      <c r="I127" s="275"/>
      <c r="J127" s="275"/>
      <c r="K127" s="275"/>
      <c r="L127" s="275"/>
      <c r="M127" s="275"/>
      <c r="N127" s="275"/>
    </row>
    <row r="128" spans="5:14">
      <c r="E128" s="275"/>
      <c r="F128" s="275"/>
      <c r="G128" s="275"/>
      <c r="H128" s="275"/>
      <c r="I128" s="275"/>
      <c r="J128" s="275"/>
      <c r="K128" s="275"/>
      <c r="L128" s="275"/>
      <c r="M128" s="275"/>
      <c r="N128" s="275"/>
    </row>
    <row r="129" spans="5:14">
      <c r="E129" s="275"/>
      <c r="F129" s="275"/>
      <c r="G129" s="275"/>
      <c r="H129" s="275"/>
      <c r="I129" s="275"/>
      <c r="J129" s="275"/>
      <c r="K129" s="275"/>
      <c r="L129" s="275"/>
      <c r="M129" s="275"/>
      <c r="N129" s="275"/>
    </row>
    <row r="130" spans="5:14">
      <c r="E130" s="275"/>
      <c r="F130" s="275"/>
      <c r="G130" s="275"/>
      <c r="H130" s="275"/>
      <c r="I130" s="275"/>
      <c r="J130" s="275"/>
      <c r="K130" s="275"/>
      <c r="L130" s="275"/>
      <c r="M130" s="275"/>
      <c r="N130" s="275"/>
    </row>
    <row r="131" spans="5:14">
      <c r="E131" s="275"/>
      <c r="F131" s="275"/>
      <c r="G131" s="275"/>
      <c r="H131" s="275"/>
      <c r="I131" s="275"/>
      <c r="J131" s="275"/>
      <c r="K131" s="275"/>
      <c r="L131" s="275"/>
      <c r="M131" s="275"/>
      <c r="N131" s="275"/>
    </row>
    <row r="132" spans="5:14">
      <c r="E132" s="275"/>
      <c r="F132" s="275"/>
      <c r="G132" s="275"/>
      <c r="H132" s="275"/>
      <c r="I132" s="275"/>
      <c r="J132" s="275"/>
      <c r="K132" s="275"/>
      <c r="L132" s="275"/>
      <c r="M132" s="275"/>
      <c r="N132" s="275"/>
    </row>
    <row r="133" spans="5:14">
      <c r="E133" s="275"/>
      <c r="F133" s="275"/>
      <c r="G133" s="275"/>
      <c r="H133" s="275"/>
      <c r="I133" s="275"/>
      <c r="J133" s="275"/>
      <c r="K133" s="275"/>
      <c r="L133" s="275"/>
      <c r="M133" s="275"/>
      <c r="N133" s="275"/>
    </row>
    <row r="134" spans="5:14">
      <c r="E134" s="275"/>
      <c r="F134" s="275"/>
      <c r="G134" s="275"/>
      <c r="H134" s="275"/>
      <c r="I134" s="275"/>
      <c r="J134" s="275"/>
      <c r="K134" s="275"/>
      <c r="L134" s="275"/>
      <c r="M134" s="275"/>
      <c r="N134" s="275"/>
    </row>
    <row r="135" spans="5:14">
      <c r="E135" s="275"/>
      <c r="F135" s="275"/>
      <c r="G135" s="275"/>
      <c r="H135" s="275"/>
      <c r="I135" s="275"/>
      <c r="J135" s="275"/>
      <c r="K135" s="275"/>
      <c r="L135" s="275"/>
      <c r="M135" s="275"/>
      <c r="N135" s="275"/>
    </row>
    <row r="136" spans="5:14">
      <c r="E136" s="275"/>
      <c r="F136" s="275"/>
      <c r="G136" s="275"/>
      <c r="H136" s="275"/>
      <c r="I136" s="275"/>
      <c r="J136" s="275"/>
      <c r="K136" s="275"/>
      <c r="L136" s="275"/>
      <c r="M136" s="275"/>
      <c r="N136" s="275"/>
    </row>
    <row r="137" spans="5:14">
      <c r="E137" s="275"/>
      <c r="F137" s="275"/>
      <c r="G137" s="275"/>
      <c r="H137" s="275"/>
      <c r="I137" s="275"/>
      <c r="J137" s="275"/>
      <c r="K137" s="275"/>
      <c r="L137" s="275"/>
      <c r="M137" s="275"/>
      <c r="N137" s="275"/>
    </row>
    <row r="138" spans="5:14">
      <c r="E138" s="275"/>
      <c r="F138" s="275"/>
      <c r="G138" s="275"/>
      <c r="H138" s="275"/>
      <c r="I138" s="275"/>
      <c r="J138" s="275"/>
      <c r="K138" s="275"/>
      <c r="L138" s="275"/>
      <c r="M138" s="275"/>
      <c r="N138" s="275"/>
    </row>
    <row r="139" spans="5:14">
      <c r="E139" s="275"/>
      <c r="F139" s="275"/>
      <c r="G139" s="275"/>
      <c r="H139" s="275"/>
      <c r="I139" s="275"/>
      <c r="J139" s="275"/>
      <c r="K139" s="275"/>
      <c r="L139" s="275"/>
      <c r="M139" s="275"/>
      <c r="N139" s="275"/>
    </row>
    <row r="140" spans="5:14">
      <c r="E140" s="275"/>
      <c r="F140" s="275"/>
      <c r="G140" s="275"/>
      <c r="H140" s="275"/>
      <c r="I140" s="275"/>
      <c r="J140" s="275"/>
      <c r="K140" s="275"/>
      <c r="L140" s="275"/>
      <c r="M140" s="275"/>
      <c r="N140" s="275"/>
    </row>
    <row r="141" spans="5:14">
      <c r="E141" s="275"/>
      <c r="F141" s="275"/>
      <c r="G141" s="275"/>
      <c r="H141" s="275"/>
      <c r="I141" s="275"/>
      <c r="J141" s="275"/>
      <c r="K141" s="275"/>
      <c r="L141" s="275"/>
      <c r="M141" s="275"/>
      <c r="N141" s="275"/>
    </row>
    <row r="142" spans="5:14">
      <c r="E142" s="275"/>
      <c r="F142" s="275"/>
      <c r="G142" s="275"/>
      <c r="H142" s="275"/>
      <c r="I142" s="275"/>
      <c r="J142" s="275"/>
      <c r="K142" s="275"/>
      <c r="L142" s="275"/>
      <c r="M142" s="275"/>
      <c r="N142" s="275"/>
    </row>
    <row r="143" spans="5:14">
      <c r="E143" s="275"/>
      <c r="F143" s="275"/>
      <c r="G143" s="275"/>
      <c r="H143" s="275"/>
      <c r="I143" s="275"/>
      <c r="J143" s="275"/>
      <c r="K143" s="275"/>
      <c r="L143" s="275"/>
      <c r="M143" s="275"/>
      <c r="N143" s="275"/>
    </row>
    <row r="144" spans="5:14">
      <c r="E144" s="275"/>
      <c r="F144" s="275"/>
      <c r="G144" s="275"/>
      <c r="H144" s="275"/>
      <c r="I144" s="275"/>
      <c r="J144" s="275"/>
      <c r="K144" s="275"/>
      <c r="L144" s="275"/>
      <c r="M144" s="275"/>
      <c r="N144" s="275"/>
    </row>
    <row r="145" spans="5:14">
      <c r="E145" s="275"/>
      <c r="F145" s="275"/>
      <c r="G145" s="275"/>
      <c r="H145" s="275"/>
      <c r="I145" s="275"/>
      <c r="J145" s="275"/>
      <c r="K145" s="275"/>
      <c r="L145" s="275"/>
      <c r="M145" s="275"/>
      <c r="N145" s="275"/>
    </row>
    <row r="146" spans="5:14">
      <c r="E146" s="275"/>
      <c r="F146" s="275"/>
      <c r="G146" s="275"/>
      <c r="H146" s="275"/>
      <c r="I146" s="275"/>
      <c r="J146" s="275"/>
      <c r="K146" s="275"/>
      <c r="L146" s="275"/>
      <c r="M146" s="275"/>
      <c r="N146" s="275"/>
    </row>
    <row r="147" spans="5:14">
      <c r="E147" s="275"/>
      <c r="F147" s="275"/>
      <c r="G147" s="275"/>
      <c r="H147" s="275"/>
      <c r="I147" s="275"/>
      <c r="J147" s="275"/>
      <c r="K147" s="275"/>
      <c r="L147" s="275"/>
      <c r="M147" s="275"/>
      <c r="N147" s="275"/>
    </row>
    <row r="148" spans="5:14">
      <c r="E148" s="275"/>
      <c r="F148" s="275"/>
      <c r="G148" s="275"/>
      <c r="H148" s="275"/>
      <c r="I148" s="275"/>
      <c r="J148" s="275"/>
      <c r="K148" s="275"/>
      <c r="L148" s="275"/>
      <c r="M148" s="275"/>
      <c r="N148" s="275"/>
    </row>
    <row r="149" spans="5:14">
      <c r="E149" s="275"/>
      <c r="F149" s="275"/>
      <c r="G149" s="275"/>
      <c r="H149" s="275"/>
      <c r="I149" s="275"/>
      <c r="J149" s="275"/>
      <c r="K149" s="275"/>
      <c r="L149" s="275"/>
      <c r="M149" s="275"/>
      <c r="N149" s="275"/>
    </row>
    <row r="150" spans="5:14">
      <c r="E150" s="275"/>
      <c r="F150" s="275"/>
      <c r="G150" s="275"/>
      <c r="H150" s="275"/>
      <c r="I150" s="275"/>
      <c r="J150" s="275"/>
      <c r="K150" s="275"/>
      <c r="L150" s="275"/>
      <c r="M150" s="275"/>
      <c r="N150" s="275"/>
    </row>
    <row r="151" spans="5:14">
      <c r="E151" s="275"/>
      <c r="F151" s="275"/>
      <c r="G151" s="275"/>
      <c r="H151" s="275"/>
      <c r="I151" s="275"/>
      <c r="J151" s="275"/>
      <c r="K151" s="275"/>
      <c r="L151" s="275"/>
      <c r="M151" s="275"/>
      <c r="N151" s="275"/>
    </row>
    <row r="152" spans="5:14">
      <c r="E152" s="275"/>
      <c r="F152" s="275"/>
      <c r="G152" s="275"/>
      <c r="H152" s="275"/>
      <c r="I152" s="275"/>
      <c r="J152" s="275"/>
      <c r="K152" s="275"/>
      <c r="L152" s="275"/>
      <c r="M152" s="275"/>
      <c r="N152" s="275"/>
    </row>
    <row r="153" spans="5:14">
      <c r="E153" s="275"/>
      <c r="F153" s="275"/>
      <c r="G153" s="275"/>
      <c r="H153" s="275"/>
      <c r="I153" s="275"/>
      <c r="J153" s="275"/>
      <c r="K153" s="275"/>
      <c r="L153" s="275"/>
      <c r="M153" s="275"/>
      <c r="N153" s="275"/>
    </row>
    <row r="154" spans="5:14">
      <c r="E154" s="275"/>
      <c r="F154" s="275"/>
      <c r="G154" s="275"/>
      <c r="H154" s="275"/>
      <c r="I154" s="275"/>
      <c r="J154" s="275"/>
      <c r="K154" s="275"/>
      <c r="L154" s="275"/>
      <c r="M154" s="275"/>
      <c r="N154" s="275"/>
    </row>
    <row r="155" spans="5:14">
      <c r="E155" s="275"/>
      <c r="F155" s="275"/>
      <c r="G155" s="275"/>
      <c r="H155" s="275"/>
      <c r="I155" s="275"/>
      <c r="J155" s="275"/>
      <c r="K155" s="275"/>
      <c r="L155" s="275"/>
      <c r="M155" s="275"/>
      <c r="N155" s="275"/>
    </row>
    <row r="156" spans="5:14">
      <c r="E156" s="275"/>
      <c r="F156" s="275"/>
      <c r="G156" s="275"/>
      <c r="H156" s="275"/>
      <c r="I156" s="275"/>
      <c r="J156" s="275"/>
      <c r="K156" s="275"/>
      <c r="L156" s="275"/>
      <c r="M156" s="275"/>
      <c r="N156" s="275"/>
    </row>
    <row r="157" spans="5:14">
      <c r="E157" s="275"/>
      <c r="F157" s="275"/>
      <c r="G157" s="275"/>
      <c r="H157" s="275"/>
      <c r="I157" s="275"/>
      <c r="J157" s="275"/>
      <c r="K157" s="275"/>
      <c r="L157" s="275"/>
      <c r="M157" s="275"/>
      <c r="N157" s="275"/>
    </row>
    <row r="158" spans="5:14">
      <c r="E158" s="275"/>
      <c r="F158" s="275"/>
      <c r="G158" s="275"/>
      <c r="H158" s="275"/>
      <c r="I158" s="275"/>
      <c r="J158" s="275"/>
      <c r="K158" s="275"/>
      <c r="L158" s="275"/>
      <c r="M158" s="275"/>
      <c r="N158" s="275"/>
    </row>
    <row r="159" spans="5:14">
      <c r="E159" s="275"/>
      <c r="F159" s="275"/>
      <c r="G159" s="275"/>
      <c r="H159" s="275"/>
      <c r="I159" s="275"/>
      <c r="J159" s="275"/>
      <c r="K159" s="275"/>
      <c r="L159" s="275"/>
      <c r="M159" s="275"/>
      <c r="N159" s="275"/>
    </row>
    <row r="160" spans="5:14">
      <c r="E160" s="275"/>
      <c r="F160" s="275"/>
      <c r="G160" s="275"/>
      <c r="H160" s="275"/>
      <c r="I160" s="275"/>
      <c r="J160" s="275"/>
      <c r="K160" s="275"/>
      <c r="L160" s="275"/>
      <c r="M160" s="275"/>
      <c r="N160" s="275"/>
    </row>
    <row r="161" spans="5:14">
      <c r="E161" s="275"/>
      <c r="F161" s="275"/>
      <c r="G161" s="275"/>
      <c r="H161" s="275"/>
      <c r="I161" s="275"/>
      <c r="J161" s="275"/>
      <c r="K161" s="275"/>
      <c r="L161" s="275"/>
      <c r="M161" s="275"/>
      <c r="N161" s="275"/>
    </row>
    <row r="162" spans="5:14">
      <c r="E162" s="275"/>
      <c r="F162" s="275"/>
      <c r="G162" s="275"/>
      <c r="H162" s="275"/>
      <c r="I162" s="275"/>
      <c r="J162" s="275"/>
      <c r="K162" s="275"/>
      <c r="L162" s="275"/>
      <c r="M162" s="275"/>
      <c r="N162" s="275"/>
    </row>
    <row r="163" spans="5:14">
      <c r="E163" s="275"/>
      <c r="F163" s="275"/>
      <c r="G163" s="275"/>
      <c r="H163" s="275"/>
      <c r="I163" s="275"/>
      <c r="J163" s="275"/>
      <c r="K163" s="275"/>
      <c r="L163" s="275"/>
      <c r="M163" s="275"/>
      <c r="N163" s="275"/>
    </row>
    <row r="164" spans="5:14">
      <c r="E164" s="275"/>
      <c r="F164" s="275"/>
      <c r="G164" s="275"/>
      <c r="H164" s="275"/>
      <c r="I164" s="275"/>
      <c r="J164" s="275"/>
      <c r="K164" s="275"/>
      <c r="L164" s="275"/>
      <c r="M164" s="275"/>
      <c r="N164" s="275"/>
    </row>
    <row r="165" spans="5:14">
      <c r="E165" s="275"/>
      <c r="F165" s="275"/>
      <c r="G165" s="275"/>
      <c r="H165" s="275"/>
      <c r="I165" s="275"/>
      <c r="J165" s="275"/>
      <c r="K165" s="275"/>
      <c r="L165" s="275"/>
      <c r="M165" s="275"/>
      <c r="N165" s="275"/>
    </row>
    <row r="166" spans="5:14">
      <c r="E166" s="275"/>
      <c r="F166" s="275"/>
      <c r="G166" s="275"/>
      <c r="H166" s="275"/>
      <c r="I166" s="275"/>
      <c r="J166" s="275"/>
      <c r="K166" s="275"/>
      <c r="L166" s="275"/>
      <c r="M166" s="275"/>
      <c r="N166" s="275"/>
    </row>
    <row r="167" spans="5:14">
      <c r="E167" s="275"/>
      <c r="F167" s="275"/>
      <c r="G167" s="275"/>
      <c r="H167" s="275"/>
      <c r="I167" s="275"/>
      <c r="J167" s="275"/>
      <c r="K167" s="275"/>
      <c r="L167" s="275"/>
      <c r="M167" s="275"/>
      <c r="N167" s="275"/>
    </row>
    <row r="168" spans="5:14">
      <c r="E168" s="275"/>
      <c r="F168" s="275"/>
      <c r="G168" s="275"/>
      <c r="H168" s="275"/>
      <c r="I168" s="275"/>
      <c r="J168" s="275"/>
      <c r="K168" s="275"/>
      <c r="L168" s="275"/>
      <c r="M168" s="275"/>
      <c r="N168" s="275"/>
    </row>
    <row r="169" spans="5:14">
      <c r="E169" s="275"/>
      <c r="F169" s="275"/>
      <c r="G169" s="275"/>
      <c r="H169" s="275"/>
      <c r="I169" s="275"/>
      <c r="J169" s="275"/>
      <c r="K169" s="275"/>
      <c r="L169" s="275"/>
      <c r="M169" s="275"/>
      <c r="N169" s="275"/>
    </row>
    <row r="170" spans="5:14">
      <c r="E170" s="275"/>
      <c r="F170" s="275"/>
      <c r="G170" s="275"/>
      <c r="H170" s="275"/>
      <c r="I170" s="275"/>
      <c r="J170" s="275"/>
      <c r="K170" s="275"/>
      <c r="L170" s="275"/>
      <c r="M170" s="275"/>
      <c r="N170" s="275"/>
    </row>
    <row r="171" spans="5:14">
      <c r="E171" s="275"/>
      <c r="F171" s="275"/>
      <c r="G171" s="275"/>
      <c r="H171" s="275"/>
      <c r="I171" s="275"/>
      <c r="J171" s="275"/>
      <c r="K171" s="275"/>
      <c r="L171" s="275"/>
      <c r="M171" s="275"/>
      <c r="N171" s="275"/>
    </row>
    <row r="172" spans="5:14">
      <c r="E172" s="275"/>
      <c r="F172" s="275"/>
      <c r="G172" s="275"/>
      <c r="H172" s="275"/>
      <c r="I172" s="275"/>
      <c r="J172" s="275"/>
      <c r="K172" s="275"/>
      <c r="L172" s="275"/>
      <c r="M172" s="275"/>
      <c r="N172" s="275"/>
    </row>
    <row r="173" spans="5:14">
      <c r="E173" s="275"/>
      <c r="F173" s="275"/>
      <c r="G173" s="275"/>
      <c r="H173" s="275"/>
      <c r="I173" s="275"/>
      <c r="J173" s="275"/>
      <c r="K173" s="275"/>
      <c r="L173" s="275"/>
      <c r="M173" s="275"/>
      <c r="N173" s="275"/>
    </row>
    <row r="174" spans="5:14">
      <c r="E174" s="275"/>
      <c r="F174" s="275"/>
      <c r="G174" s="275"/>
      <c r="H174" s="275"/>
      <c r="I174" s="275"/>
      <c r="J174" s="275"/>
      <c r="K174" s="275"/>
      <c r="L174" s="275"/>
      <c r="M174" s="275"/>
      <c r="N174" s="275"/>
    </row>
    <row r="175" spans="5:14">
      <c r="E175" s="275"/>
      <c r="F175" s="275"/>
      <c r="G175" s="275"/>
      <c r="H175" s="275"/>
      <c r="I175" s="275"/>
      <c r="J175" s="275"/>
      <c r="K175" s="275"/>
      <c r="L175" s="275"/>
      <c r="M175" s="275"/>
      <c r="N175" s="275"/>
    </row>
    <row r="176" spans="5:14">
      <c r="E176" s="275"/>
      <c r="F176" s="275"/>
      <c r="G176" s="275"/>
      <c r="H176" s="275"/>
      <c r="I176" s="275"/>
      <c r="J176" s="275"/>
      <c r="K176" s="275"/>
      <c r="L176" s="275"/>
      <c r="M176" s="275"/>
      <c r="N176" s="275"/>
    </row>
    <row r="177" spans="5:14">
      <c r="E177" s="275"/>
      <c r="F177" s="275"/>
      <c r="G177" s="275"/>
      <c r="H177" s="275"/>
      <c r="I177" s="275"/>
      <c r="J177" s="275"/>
      <c r="K177" s="275"/>
      <c r="L177" s="275"/>
      <c r="M177" s="275"/>
      <c r="N177" s="275"/>
    </row>
    <row r="178" spans="5:14">
      <c r="E178" s="275"/>
      <c r="F178" s="275"/>
      <c r="G178" s="275"/>
      <c r="H178" s="275"/>
      <c r="I178" s="275"/>
      <c r="J178" s="275"/>
      <c r="K178" s="275"/>
      <c r="L178" s="275"/>
      <c r="M178" s="275"/>
      <c r="N178" s="275"/>
    </row>
    <row r="179" spans="5:14">
      <c r="E179" s="275"/>
      <c r="F179" s="275"/>
      <c r="G179" s="275"/>
      <c r="H179" s="275"/>
      <c r="I179" s="275"/>
      <c r="J179" s="275"/>
      <c r="K179" s="275"/>
      <c r="L179" s="275"/>
      <c r="M179" s="275"/>
      <c r="N179" s="275"/>
    </row>
    <row r="180" spans="5:14">
      <c r="E180" s="275"/>
      <c r="F180" s="275"/>
      <c r="G180" s="275"/>
      <c r="H180" s="275"/>
      <c r="I180" s="275"/>
      <c r="J180" s="275"/>
      <c r="K180" s="275"/>
      <c r="L180" s="275"/>
      <c r="M180" s="275"/>
      <c r="N180" s="275"/>
    </row>
    <row r="181" spans="5:14">
      <c r="E181" s="275"/>
      <c r="F181" s="275"/>
      <c r="G181" s="275"/>
      <c r="H181" s="275"/>
      <c r="I181" s="275"/>
      <c r="J181" s="275"/>
      <c r="K181" s="275"/>
      <c r="L181" s="275"/>
      <c r="M181" s="275"/>
      <c r="N181" s="275"/>
    </row>
    <row r="182" spans="5:14">
      <c r="E182" s="275"/>
      <c r="F182" s="275"/>
      <c r="G182" s="275"/>
      <c r="H182" s="275"/>
      <c r="I182" s="275"/>
      <c r="J182" s="275"/>
      <c r="K182" s="275"/>
      <c r="L182" s="275"/>
      <c r="M182" s="275"/>
      <c r="N182" s="275"/>
    </row>
    <row r="183" spans="5:14">
      <c r="E183" s="275"/>
      <c r="F183" s="275"/>
      <c r="G183" s="275"/>
      <c r="H183" s="275"/>
      <c r="I183" s="275"/>
      <c r="J183" s="275"/>
      <c r="K183" s="275"/>
      <c r="L183" s="275"/>
      <c r="M183" s="275"/>
      <c r="N183" s="275"/>
    </row>
    <row r="184" spans="5:14">
      <c r="E184" s="275"/>
      <c r="F184" s="275"/>
      <c r="G184" s="275"/>
      <c r="H184" s="275"/>
      <c r="I184" s="275"/>
      <c r="J184" s="275"/>
      <c r="K184" s="275"/>
      <c r="L184" s="275"/>
      <c r="M184" s="275"/>
      <c r="N184" s="275"/>
    </row>
    <row r="185" spans="5:14">
      <c r="E185" s="275"/>
      <c r="F185" s="275"/>
      <c r="G185" s="275"/>
      <c r="H185" s="275"/>
      <c r="I185" s="275"/>
      <c r="J185" s="275"/>
      <c r="K185" s="275"/>
      <c r="L185" s="275"/>
      <c r="M185" s="275"/>
      <c r="N185" s="275"/>
    </row>
    <row r="186" spans="5:14">
      <c r="E186" s="275"/>
      <c r="F186" s="275"/>
      <c r="G186" s="275"/>
      <c r="H186" s="275"/>
      <c r="I186" s="275"/>
      <c r="J186" s="275"/>
      <c r="K186" s="275"/>
      <c r="L186" s="275"/>
      <c r="M186" s="275"/>
      <c r="N186" s="275"/>
    </row>
    <row r="187" spans="5:14">
      <c r="E187" s="275"/>
      <c r="F187" s="275"/>
      <c r="G187" s="275"/>
      <c r="H187" s="275"/>
      <c r="I187" s="275"/>
      <c r="J187" s="275"/>
      <c r="K187" s="275"/>
      <c r="L187" s="275"/>
      <c r="M187" s="275"/>
      <c r="N187" s="275"/>
    </row>
    <row r="188" spans="5:14">
      <c r="E188" s="275"/>
      <c r="F188" s="275"/>
      <c r="G188" s="275"/>
      <c r="H188" s="275"/>
      <c r="I188" s="275"/>
      <c r="J188" s="275"/>
      <c r="K188" s="275"/>
      <c r="L188" s="275"/>
      <c r="M188" s="275"/>
      <c r="N188" s="275"/>
    </row>
    <row r="189" spans="5:14">
      <c r="E189" s="275"/>
      <c r="F189" s="275"/>
      <c r="G189" s="275"/>
      <c r="H189" s="275"/>
      <c r="I189" s="275"/>
      <c r="J189" s="275"/>
      <c r="K189" s="275"/>
      <c r="L189" s="275"/>
      <c r="M189" s="275"/>
      <c r="N189" s="275"/>
    </row>
    <row r="190" spans="5:14">
      <c r="E190" s="275"/>
      <c r="F190" s="275"/>
      <c r="G190" s="275"/>
      <c r="H190" s="275"/>
      <c r="I190" s="275"/>
      <c r="J190" s="275"/>
      <c r="K190" s="275"/>
      <c r="L190" s="275"/>
      <c r="M190" s="275"/>
      <c r="N190" s="275"/>
    </row>
    <row r="191" spans="5:14">
      <c r="E191" s="275"/>
      <c r="F191" s="275"/>
      <c r="G191" s="275"/>
      <c r="H191" s="275"/>
      <c r="I191" s="275"/>
      <c r="J191" s="275"/>
      <c r="K191" s="275"/>
      <c r="L191" s="275"/>
      <c r="M191" s="275"/>
      <c r="N191" s="275"/>
    </row>
    <row r="192" spans="5:14">
      <c r="E192" s="275"/>
      <c r="F192" s="275"/>
      <c r="G192" s="275"/>
      <c r="H192" s="275"/>
      <c r="I192" s="275"/>
      <c r="J192" s="275"/>
      <c r="K192" s="275"/>
      <c r="L192" s="275"/>
      <c r="M192" s="275"/>
      <c r="N192" s="275"/>
    </row>
    <row r="193" spans="5:14">
      <c r="E193" s="275"/>
      <c r="F193" s="275"/>
      <c r="G193" s="275"/>
      <c r="H193" s="275"/>
      <c r="I193" s="275"/>
      <c r="J193" s="275"/>
      <c r="K193" s="275"/>
      <c r="L193" s="275"/>
      <c r="M193" s="275"/>
      <c r="N193" s="275"/>
    </row>
    <row r="194" spans="5:14">
      <c r="E194" s="275"/>
      <c r="F194" s="275"/>
      <c r="G194" s="275"/>
      <c r="H194" s="275"/>
      <c r="I194" s="275"/>
      <c r="J194" s="275"/>
      <c r="K194" s="275"/>
      <c r="L194" s="275"/>
      <c r="M194" s="275"/>
      <c r="N194" s="275"/>
    </row>
    <row r="195" spans="5:14">
      <c r="E195" s="275"/>
      <c r="F195" s="275"/>
      <c r="G195" s="275"/>
      <c r="H195" s="275"/>
      <c r="I195" s="275"/>
      <c r="J195" s="275"/>
      <c r="K195" s="275"/>
      <c r="L195" s="275"/>
      <c r="M195" s="275"/>
      <c r="N195" s="275"/>
    </row>
    <row r="196" spans="5:14">
      <c r="E196" s="275"/>
      <c r="F196" s="275"/>
      <c r="G196" s="275"/>
      <c r="H196" s="275"/>
      <c r="I196" s="275"/>
      <c r="J196" s="275"/>
      <c r="K196" s="275"/>
      <c r="L196" s="275"/>
      <c r="M196" s="275"/>
      <c r="N196" s="275"/>
    </row>
    <row r="197" spans="5:14">
      <c r="E197" s="275"/>
      <c r="F197" s="275"/>
      <c r="G197" s="275"/>
      <c r="H197" s="275"/>
      <c r="I197" s="275"/>
      <c r="J197" s="275"/>
      <c r="K197" s="275"/>
      <c r="L197" s="275"/>
      <c r="M197" s="275"/>
      <c r="N197" s="275"/>
    </row>
    <row r="198" spans="5:14">
      <c r="E198" s="275"/>
      <c r="F198" s="275"/>
      <c r="G198" s="275"/>
      <c r="H198" s="275"/>
      <c r="I198" s="275"/>
      <c r="J198" s="275"/>
      <c r="K198" s="275"/>
      <c r="L198" s="275"/>
      <c r="M198" s="275"/>
      <c r="N198" s="275"/>
    </row>
    <row r="199" spans="5:14">
      <c r="E199" s="275"/>
      <c r="F199" s="275"/>
      <c r="G199" s="275"/>
      <c r="H199" s="275"/>
      <c r="I199" s="275"/>
      <c r="J199" s="275"/>
      <c r="K199" s="275"/>
      <c r="L199" s="275"/>
      <c r="M199" s="275"/>
      <c r="N199" s="275"/>
    </row>
    <row r="200" spans="5:14">
      <c r="E200" s="275"/>
      <c r="F200" s="275"/>
      <c r="G200" s="275"/>
      <c r="H200" s="275"/>
      <c r="I200" s="275"/>
      <c r="J200" s="275"/>
      <c r="K200" s="275"/>
      <c r="L200" s="275"/>
      <c r="M200" s="275"/>
      <c r="N200" s="275"/>
    </row>
    <row r="201" spans="5:14">
      <c r="E201" s="275"/>
      <c r="F201" s="275"/>
      <c r="G201" s="275"/>
      <c r="H201" s="275"/>
      <c r="I201" s="275"/>
      <c r="J201" s="275"/>
      <c r="K201" s="275"/>
      <c r="L201" s="275"/>
      <c r="M201" s="275"/>
      <c r="N201" s="275"/>
    </row>
    <row r="202" spans="5:14">
      <c r="E202" s="275"/>
      <c r="F202" s="275"/>
      <c r="G202" s="275"/>
      <c r="H202" s="275"/>
      <c r="I202" s="275"/>
      <c r="J202" s="275"/>
      <c r="K202" s="275"/>
      <c r="L202" s="275"/>
      <c r="M202" s="275"/>
      <c r="N202" s="275"/>
    </row>
    <row r="203" spans="5:14">
      <c r="E203" s="275"/>
      <c r="F203" s="275"/>
      <c r="G203" s="275"/>
      <c r="H203" s="275"/>
      <c r="I203" s="275"/>
      <c r="J203" s="275"/>
      <c r="K203" s="275"/>
      <c r="L203" s="275"/>
      <c r="M203" s="275"/>
      <c r="N203" s="275"/>
    </row>
    <row r="204" spans="5:14">
      <c r="E204" s="275"/>
      <c r="F204" s="275"/>
      <c r="G204" s="275"/>
      <c r="H204" s="275"/>
      <c r="I204" s="275"/>
      <c r="J204" s="275"/>
      <c r="K204" s="275"/>
      <c r="L204" s="275"/>
      <c r="M204" s="275"/>
      <c r="N204" s="275"/>
    </row>
    <row r="205" spans="5:14">
      <c r="E205" s="275"/>
      <c r="F205" s="275"/>
      <c r="G205" s="275"/>
      <c r="H205" s="275"/>
      <c r="I205" s="275"/>
      <c r="J205" s="275"/>
      <c r="K205" s="275"/>
      <c r="L205" s="275"/>
      <c r="M205" s="275"/>
      <c r="N205" s="275"/>
    </row>
    <row r="206" spans="5:14">
      <c r="E206" s="275"/>
      <c r="F206" s="275"/>
      <c r="G206" s="275"/>
      <c r="H206" s="275"/>
      <c r="I206" s="275"/>
      <c r="J206" s="275"/>
      <c r="K206" s="275"/>
      <c r="L206" s="275"/>
      <c r="M206" s="275"/>
      <c r="N206" s="275"/>
    </row>
    <row r="207" spans="5:14">
      <c r="E207" s="275"/>
      <c r="F207" s="275"/>
      <c r="G207" s="275"/>
      <c r="H207" s="275"/>
      <c r="I207" s="275"/>
      <c r="J207" s="275"/>
      <c r="K207" s="275"/>
      <c r="L207" s="275"/>
      <c r="M207" s="275"/>
      <c r="N207" s="275"/>
    </row>
    <row r="208" spans="5:14">
      <c r="E208" s="275"/>
      <c r="F208" s="275"/>
      <c r="G208" s="275"/>
      <c r="H208" s="275"/>
      <c r="I208" s="275"/>
      <c r="J208" s="275"/>
      <c r="K208" s="275"/>
      <c r="L208" s="275"/>
      <c r="M208" s="275"/>
      <c r="N208" s="275"/>
    </row>
    <row r="209" spans="5:14">
      <c r="E209" s="275"/>
      <c r="F209" s="275"/>
      <c r="G209" s="275"/>
      <c r="H209" s="275"/>
      <c r="I209" s="275"/>
      <c r="J209" s="275"/>
      <c r="K209" s="275"/>
      <c r="L209" s="275"/>
      <c r="M209" s="275"/>
      <c r="N209" s="275"/>
    </row>
    <row r="210" spans="5:14">
      <c r="E210" s="275"/>
      <c r="F210" s="275"/>
      <c r="G210" s="275"/>
      <c r="H210" s="275"/>
      <c r="I210" s="275"/>
      <c r="J210" s="275"/>
      <c r="K210" s="275"/>
      <c r="L210" s="275"/>
      <c r="M210" s="275"/>
      <c r="N210" s="275"/>
    </row>
    <row r="211" spans="5:14">
      <c r="E211" s="275"/>
      <c r="F211" s="275"/>
      <c r="G211" s="275"/>
      <c r="H211" s="275"/>
      <c r="I211" s="275"/>
      <c r="J211" s="275"/>
      <c r="K211" s="275"/>
      <c r="L211" s="275"/>
      <c r="M211" s="275"/>
      <c r="N211" s="275"/>
    </row>
    <row r="212" spans="5:14">
      <c r="E212" s="275"/>
      <c r="F212" s="275"/>
      <c r="G212" s="275"/>
      <c r="H212" s="275"/>
      <c r="I212" s="275"/>
      <c r="J212" s="275"/>
      <c r="K212" s="275"/>
      <c r="L212" s="275"/>
      <c r="M212" s="275"/>
      <c r="N212" s="275"/>
    </row>
    <row r="213" spans="5:14">
      <c r="E213" s="275"/>
      <c r="F213" s="275"/>
      <c r="G213" s="275"/>
      <c r="H213" s="275"/>
      <c r="I213" s="275"/>
      <c r="J213" s="275"/>
      <c r="K213" s="275"/>
      <c r="L213" s="275"/>
      <c r="M213" s="275"/>
      <c r="N213" s="275"/>
    </row>
    <row r="214" spans="5:14">
      <c r="E214" s="275"/>
      <c r="F214" s="275"/>
      <c r="G214" s="275"/>
      <c r="H214" s="275"/>
      <c r="I214" s="275"/>
      <c r="J214" s="275"/>
      <c r="K214" s="275"/>
      <c r="L214" s="275"/>
      <c r="M214" s="275"/>
      <c r="N214" s="275"/>
    </row>
    <row r="215" spans="5:14">
      <c r="E215" s="275"/>
      <c r="F215" s="275"/>
      <c r="G215" s="275"/>
      <c r="H215" s="275"/>
      <c r="I215" s="275"/>
      <c r="J215" s="275"/>
      <c r="K215" s="275"/>
      <c r="L215" s="275"/>
      <c r="M215" s="275"/>
      <c r="N215" s="275"/>
    </row>
    <row r="216" spans="5:14">
      <c r="E216" s="275"/>
      <c r="F216" s="275"/>
      <c r="G216" s="275"/>
      <c r="H216" s="275"/>
      <c r="I216" s="275"/>
      <c r="J216" s="275"/>
      <c r="K216" s="275"/>
      <c r="L216" s="275"/>
      <c r="M216" s="275"/>
      <c r="N216" s="275"/>
    </row>
    <row r="217" spans="5:14">
      <c r="E217" s="275"/>
      <c r="F217" s="275"/>
      <c r="G217" s="275"/>
      <c r="H217" s="275"/>
      <c r="I217" s="275"/>
      <c r="J217" s="275"/>
      <c r="K217" s="275"/>
      <c r="L217" s="275"/>
      <c r="M217" s="275"/>
      <c r="N217" s="275"/>
    </row>
    <row r="218" spans="5:14">
      <c r="E218" s="275"/>
      <c r="F218" s="275"/>
      <c r="G218" s="275"/>
      <c r="H218" s="275"/>
      <c r="I218" s="275"/>
      <c r="J218" s="275"/>
      <c r="K218" s="275"/>
      <c r="L218" s="275"/>
      <c r="M218" s="275"/>
      <c r="N218" s="275"/>
    </row>
    <row r="219" spans="5:14">
      <c r="E219" s="275"/>
      <c r="F219" s="275"/>
      <c r="G219" s="275"/>
      <c r="H219" s="275"/>
      <c r="I219" s="275"/>
      <c r="J219" s="275"/>
      <c r="K219" s="275"/>
      <c r="L219" s="275"/>
      <c r="M219" s="275"/>
      <c r="N219" s="275"/>
    </row>
    <row r="220" spans="5:14">
      <c r="E220" s="275"/>
      <c r="F220" s="275"/>
      <c r="G220" s="275"/>
      <c r="H220" s="275"/>
      <c r="I220" s="275"/>
      <c r="J220" s="275"/>
      <c r="K220" s="275"/>
      <c r="L220" s="275"/>
      <c r="M220" s="275"/>
      <c r="N220" s="275"/>
    </row>
    <row r="221" spans="5:14">
      <c r="E221" s="275"/>
      <c r="F221" s="275"/>
      <c r="G221" s="275"/>
      <c r="H221" s="275"/>
      <c r="I221" s="275"/>
      <c r="J221" s="275"/>
      <c r="K221" s="275"/>
      <c r="L221" s="275"/>
      <c r="M221" s="275"/>
      <c r="N221" s="275"/>
    </row>
    <row r="222" spans="5:14">
      <c r="E222" s="275"/>
      <c r="F222" s="275"/>
      <c r="G222" s="275"/>
      <c r="H222" s="275"/>
      <c r="I222" s="275"/>
      <c r="J222" s="275"/>
      <c r="K222" s="275"/>
      <c r="L222" s="275"/>
      <c r="M222" s="275"/>
      <c r="N222" s="275"/>
    </row>
    <row r="223" spans="5:14">
      <c r="E223" s="275"/>
      <c r="F223" s="275"/>
      <c r="G223" s="275"/>
      <c r="H223" s="275"/>
      <c r="I223" s="275"/>
      <c r="J223" s="275"/>
      <c r="K223" s="275"/>
      <c r="L223" s="275"/>
      <c r="M223" s="275"/>
      <c r="N223" s="275"/>
    </row>
    <row r="224" spans="5:14">
      <c r="E224" s="275"/>
      <c r="F224" s="275"/>
      <c r="G224" s="275"/>
      <c r="H224" s="275"/>
      <c r="I224" s="275"/>
      <c r="J224" s="275"/>
      <c r="K224" s="275"/>
      <c r="L224" s="275"/>
      <c r="M224" s="275"/>
      <c r="N224" s="275"/>
    </row>
    <row r="225" spans="5:14">
      <c r="E225" s="275"/>
      <c r="F225" s="275"/>
      <c r="G225" s="275"/>
      <c r="H225" s="275"/>
      <c r="I225" s="275"/>
      <c r="J225" s="275"/>
      <c r="K225" s="275"/>
      <c r="L225" s="275"/>
      <c r="M225" s="275"/>
      <c r="N225" s="275"/>
    </row>
    <row r="226" spans="5:14">
      <c r="E226" s="275"/>
      <c r="F226" s="275"/>
      <c r="G226" s="275"/>
      <c r="H226" s="275"/>
      <c r="I226" s="275"/>
      <c r="J226" s="275"/>
      <c r="K226" s="275"/>
      <c r="L226" s="275"/>
      <c r="M226" s="275"/>
      <c r="N226" s="275"/>
    </row>
    <row r="227" spans="5:14">
      <c r="E227" s="275"/>
      <c r="F227" s="275"/>
      <c r="G227" s="275"/>
      <c r="H227" s="275"/>
      <c r="I227" s="275"/>
      <c r="J227" s="275"/>
      <c r="K227" s="275"/>
      <c r="L227" s="275"/>
      <c r="M227" s="275"/>
      <c r="N227" s="275"/>
    </row>
    <row r="228" spans="5:14">
      <c r="E228" s="275"/>
      <c r="F228" s="275"/>
      <c r="G228" s="275"/>
      <c r="H228" s="275"/>
      <c r="I228" s="275"/>
      <c r="J228" s="275"/>
      <c r="K228" s="275"/>
      <c r="L228" s="275"/>
      <c r="M228" s="275"/>
      <c r="N228" s="275"/>
    </row>
    <row r="229" spans="5:14">
      <c r="E229" s="275"/>
      <c r="F229" s="275"/>
      <c r="G229" s="275"/>
      <c r="H229" s="275"/>
      <c r="I229" s="275"/>
      <c r="J229" s="275"/>
      <c r="K229" s="275"/>
      <c r="L229" s="275"/>
      <c r="M229" s="275"/>
      <c r="N229" s="275"/>
    </row>
    <row r="230" spans="5:14">
      <c r="E230" s="275"/>
      <c r="F230" s="275"/>
      <c r="G230" s="275"/>
      <c r="H230" s="275"/>
      <c r="I230" s="275"/>
      <c r="J230" s="275"/>
      <c r="K230" s="275"/>
      <c r="L230" s="275"/>
      <c r="M230" s="275"/>
      <c r="N230" s="275"/>
    </row>
    <row r="231" spans="5:14">
      <c r="E231" s="275"/>
      <c r="F231" s="275"/>
      <c r="G231" s="275"/>
      <c r="H231" s="275"/>
      <c r="I231" s="275"/>
      <c r="J231" s="275"/>
      <c r="K231" s="275"/>
      <c r="L231" s="275"/>
      <c r="M231" s="275"/>
      <c r="N231" s="275"/>
    </row>
    <row r="232" spans="5:14">
      <c r="E232" s="275"/>
      <c r="F232" s="275"/>
      <c r="G232" s="275"/>
      <c r="H232" s="275"/>
      <c r="I232" s="275"/>
      <c r="J232" s="275"/>
      <c r="K232" s="275"/>
      <c r="L232" s="275"/>
      <c r="M232" s="275"/>
      <c r="N232" s="275"/>
    </row>
    <row r="233" spans="5:14">
      <c r="E233" s="275"/>
      <c r="F233" s="275"/>
      <c r="G233" s="275"/>
      <c r="H233" s="275"/>
      <c r="I233" s="275"/>
      <c r="J233" s="275"/>
      <c r="K233" s="275"/>
      <c r="L233" s="275"/>
      <c r="M233" s="275"/>
      <c r="N233" s="275"/>
    </row>
    <row r="234" spans="5:14">
      <c r="E234" s="275"/>
      <c r="F234" s="275"/>
      <c r="G234" s="275"/>
      <c r="H234" s="275"/>
      <c r="I234" s="275"/>
      <c r="J234" s="275"/>
      <c r="K234" s="275"/>
      <c r="L234" s="275"/>
      <c r="M234" s="275"/>
      <c r="N234" s="275"/>
    </row>
    <row r="235" spans="5:14">
      <c r="E235" s="275"/>
      <c r="F235" s="275"/>
      <c r="G235" s="275"/>
      <c r="H235" s="275"/>
      <c r="I235" s="275"/>
      <c r="J235" s="275"/>
      <c r="K235" s="275"/>
      <c r="L235" s="275"/>
      <c r="M235" s="275"/>
      <c r="N235" s="275"/>
    </row>
    <row r="236" spans="5:14">
      <c r="E236" s="275"/>
      <c r="F236" s="275"/>
      <c r="G236" s="275"/>
      <c r="H236" s="275"/>
      <c r="I236" s="275"/>
      <c r="J236" s="275"/>
      <c r="K236" s="275"/>
      <c r="L236" s="275"/>
      <c r="M236" s="275"/>
      <c r="N236" s="275"/>
    </row>
    <row r="237" spans="5:14">
      <c r="E237" s="275"/>
      <c r="F237" s="275"/>
      <c r="G237" s="275"/>
      <c r="H237" s="275"/>
      <c r="I237" s="275"/>
      <c r="J237" s="275"/>
      <c r="K237" s="275"/>
      <c r="L237" s="275"/>
      <c r="M237" s="275"/>
      <c r="N237" s="275"/>
    </row>
    <row r="238" spans="5:14">
      <c r="E238" s="275"/>
      <c r="F238" s="275"/>
      <c r="G238" s="275"/>
      <c r="H238" s="275"/>
      <c r="I238" s="275"/>
      <c r="J238" s="275"/>
      <c r="K238" s="275"/>
      <c r="L238" s="275"/>
      <c r="M238" s="275"/>
      <c r="N238" s="275"/>
    </row>
    <row r="239" spans="5:14">
      <c r="E239" s="275"/>
      <c r="F239" s="275"/>
      <c r="G239" s="275"/>
      <c r="H239" s="275"/>
      <c r="I239" s="275"/>
      <c r="J239" s="275"/>
      <c r="K239" s="275"/>
      <c r="L239" s="275"/>
      <c r="M239" s="275"/>
      <c r="N239" s="275"/>
    </row>
    <row r="240" spans="5:14">
      <c r="E240" s="275"/>
      <c r="F240" s="275"/>
      <c r="G240" s="275"/>
      <c r="H240" s="275"/>
      <c r="I240" s="275"/>
      <c r="J240" s="275"/>
      <c r="K240" s="275"/>
      <c r="L240" s="275"/>
      <c r="M240" s="275"/>
      <c r="N240" s="275"/>
    </row>
    <row r="241" spans="5:14">
      <c r="E241" s="275"/>
      <c r="F241" s="275"/>
      <c r="G241" s="275"/>
      <c r="H241" s="275"/>
      <c r="I241" s="275"/>
      <c r="J241" s="275"/>
      <c r="K241" s="275"/>
      <c r="L241" s="275"/>
      <c r="M241" s="275"/>
      <c r="N241" s="275"/>
    </row>
    <row r="242" spans="5:14">
      <c r="E242" s="275"/>
      <c r="F242" s="275"/>
      <c r="G242" s="275"/>
      <c r="H242" s="275"/>
      <c r="I242" s="275"/>
      <c r="J242" s="275"/>
      <c r="K242" s="275"/>
      <c r="L242" s="275"/>
      <c r="M242" s="275"/>
      <c r="N242" s="275"/>
    </row>
    <row r="243" spans="5:14">
      <c r="E243" s="275"/>
      <c r="F243" s="275"/>
      <c r="G243" s="275"/>
      <c r="H243" s="275"/>
      <c r="I243" s="275"/>
      <c r="J243" s="275"/>
      <c r="K243" s="275"/>
      <c r="L243" s="275"/>
      <c r="M243" s="275"/>
      <c r="N243" s="275"/>
    </row>
    <row r="244" spans="5:14">
      <c r="E244" s="275"/>
      <c r="F244" s="275"/>
      <c r="G244" s="275"/>
      <c r="H244" s="275"/>
      <c r="I244" s="275"/>
      <c r="J244" s="275"/>
      <c r="K244" s="275"/>
      <c r="L244" s="275"/>
      <c r="M244" s="275"/>
      <c r="N244" s="275"/>
    </row>
    <row r="245" spans="5:14">
      <c r="E245" s="275"/>
      <c r="F245" s="275"/>
      <c r="G245" s="275"/>
      <c r="H245" s="275"/>
      <c r="I245" s="275"/>
      <c r="J245" s="275"/>
      <c r="K245" s="275"/>
      <c r="L245" s="275"/>
      <c r="M245" s="275"/>
      <c r="N245" s="275"/>
    </row>
    <row r="246" spans="5:14">
      <c r="E246" s="275"/>
      <c r="F246" s="275"/>
      <c r="G246" s="275"/>
      <c r="H246" s="275"/>
      <c r="I246" s="275"/>
      <c r="J246" s="275"/>
      <c r="K246" s="275"/>
      <c r="L246" s="275"/>
      <c r="M246" s="275"/>
      <c r="N246" s="275"/>
    </row>
    <row r="247" spans="5:14">
      <c r="E247" s="275"/>
      <c r="F247" s="275"/>
      <c r="G247" s="275"/>
      <c r="H247" s="275"/>
      <c r="I247" s="275"/>
      <c r="J247" s="275"/>
      <c r="K247" s="275"/>
      <c r="L247" s="275"/>
      <c r="M247" s="275"/>
      <c r="N247" s="275"/>
    </row>
    <row r="248" spans="5:14">
      <c r="E248" s="275"/>
      <c r="F248" s="275"/>
      <c r="G248" s="275"/>
      <c r="H248" s="275"/>
      <c r="I248" s="275"/>
      <c r="J248" s="275"/>
      <c r="K248" s="275"/>
      <c r="L248" s="275"/>
      <c r="M248" s="275"/>
      <c r="N248" s="275"/>
    </row>
    <row r="249" spans="5:14">
      <c r="E249" s="275"/>
      <c r="F249" s="275"/>
      <c r="G249" s="275"/>
      <c r="H249" s="275"/>
      <c r="I249" s="275"/>
      <c r="J249" s="275"/>
      <c r="K249" s="275"/>
      <c r="L249" s="275"/>
      <c r="M249" s="275"/>
      <c r="N249" s="275"/>
    </row>
    <row r="250" spans="5:14">
      <c r="E250" s="275"/>
      <c r="F250" s="275"/>
      <c r="G250" s="275"/>
      <c r="H250" s="275"/>
      <c r="I250" s="275"/>
      <c r="J250" s="275"/>
      <c r="K250" s="275"/>
      <c r="L250" s="275"/>
      <c r="M250" s="275"/>
      <c r="N250" s="275"/>
    </row>
    <row r="251" spans="5:14">
      <c r="E251" s="275"/>
      <c r="F251" s="275"/>
      <c r="G251" s="275"/>
      <c r="H251" s="275"/>
      <c r="I251" s="275"/>
      <c r="J251" s="275"/>
      <c r="K251" s="275"/>
      <c r="L251" s="275"/>
      <c r="M251" s="275"/>
      <c r="N251" s="275"/>
    </row>
    <row r="252" spans="5:14">
      <c r="E252" s="275"/>
      <c r="F252" s="275"/>
      <c r="G252" s="275"/>
      <c r="H252" s="275"/>
      <c r="I252" s="275"/>
      <c r="J252" s="275"/>
      <c r="K252" s="275"/>
      <c r="L252" s="275"/>
      <c r="M252" s="275"/>
      <c r="N252" s="275"/>
    </row>
    <row r="253" spans="5:14">
      <c r="E253" s="275"/>
      <c r="F253" s="275"/>
      <c r="G253" s="275"/>
      <c r="H253" s="275"/>
      <c r="I253" s="275"/>
      <c r="J253" s="275"/>
      <c r="K253" s="275"/>
      <c r="L253" s="275"/>
      <c r="M253" s="275"/>
      <c r="N253" s="275"/>
    </row>
    <row r="254" spans="5:14">
      <c r="E254" s="275"/>
      <c r="F254" s="275"/>
      <c r="G254" s="275"/>
      <c r="H254" s="275"/>
      <c r="I254" s="275"/>
      <c r="J254" s="275"/>
      <c r="K254" s="275"/>
      <c r="L254" s="275"/>
      <c r="M254" s="275"/>
      <c r="N254" s="275"/>
    </row>
    <row r="255" spans="5:14">
      <c r="E255" s="275"/>
      <c r="F255" s="275"/>
      <c r="G255" s="275"/>
      <c r="H255" s="275"/>
      <c r="I255" s="275"/>
      <c r="J255" s="275"/>
      <c r="K255" s="275"/>
      <c r="L255" s="275"/>
      <c r="M255" s="275"/>
      <c r="N255" s="275"/>
    </row>
    <row r="256" spans="5:14">
      <c r="E256" s="275"/>
      <c r="F256" s="275"/>
      <c r="G256" s="275"/>
      <c r="H256" s="275"/>
      <c r="I256" s="275"/>
      <c r="J256" s="275"/>
      <c r="K256" s="275"/>
      <c r="L256" s="275"/>
      <c r="M256" s="275"/>
      <c r="N256" s="275"/>
    </row>
    <row r="257" spans="5:14">
      <c r="E257" s="275"/>
      <c r="F257" s="275"/>
      <c r="G257" s="275"/>
      <c r="H257" s="275"/>
      <c r="I257" s="275"/>
      <c r="J257" s="275"/>
      <c r="K257" s="275"/>
      <c r="L257" s="275"/>
      <c r="M257" s="275"/>
      <c r="N257" s="275"/>
    </row>
    <row r="258" spans="5:14">
      <c r="E258" s="275"/>
      <c r="F258" s="275"/>
      <c r="G258" s="275"/>
      <c r="H258" s="275"/>
      <c r="I258" s="275"/>
      <c r="J258" s="275"/>
      <c r="K258" s="275"/>
      <c r="L258" s="275"/>
      <c r="M258" s="275"/>
      <c r="N258" s="275"/>
    </row>
    <row r="259" spans="5:14">
      <c r="E259" s="275"/>
      <c r="F259" s="275"/>
      <c r="G259" s="275"/>
      <c r="H259" s="275"/>
      <c r="I259" s="275"/>
      <c r="J259" s="275"/>
      <c r="K259" s="275"/>
      <c r="L259" s="275"/>
      <c r="M259" s="275"/>
      <c r="N259" s="275"/>
    </row>
    <row r="260" spans="5:14">
      <c r="E260" s="275"/>
      <c r="F260" s="275"/>
      <c r="G260" s="275"/>
      <c r="H260" s="275"/>
      <c r="I260" s="275"/>
      <c r="J260" s="275"/>
      <c r="K260" s="275"/>
      <c r="L260" s="275"/>
      <c r="M260" s="275"/>
      <c r="N260" s="275"/>
    </row>
    <row r="261" spans="5:14">
      <c r="E261" s="275"/>
      <c r="F261" s="275"/>
      <c r="G261" s="275"/>
      <c r="H261" s="275"/>
      <c r="I261" s="275"/>
      <c r="J261" s="275"/>
      <c r="K261" s="275"/>
      <c r="L261" s="275"/>
      <c r="M261" s="275"/>
      <c r="N261" s="275"/>
    </row>
    <row r="262" spans="5:14">
      <c r="E262" s="275"/>
      <c r="F262" s="275"/>
      <c r="G262" s="275"/>
      <c r="H262" s="275"/>
      <c r="I262" s="275"/>
      <c r="J262" s="275"/>
      <c r="K262" s="275"/>
      <c r="L262" s="275"/>
      <c r="M262" s="275"/>
      <c r="N262" s="275"/>
    </row>
    <row r="263" spans="5:14">
      <c r="E263" s="275"/>
      <c r="F263" s="275"/>
      <c r="G263" s="275"/>
      <c r="H263" s="275"/>
      <c r="I263" s="275"/>
      <c r="J263" s="275"/>
      <c r="K263" s="275"/>
      <c r="L263" s="275"/>
      <c r="M263" s="275"/>
      <c r="N263" s="275"/>
    </row>
    <row r="264" spans="5:14">
      <c r="E264" s="275"/>
      <c r="F264" s="275"/>
      <c r="G264" s="275"/>
      <c r="H264" s="275"/>
      <c r="I264" s="275"/>
      <c r="J264" s="275"/>
      <c r="K264" s="275"/>
      <c r="L264" s="275"/>
      <c r="M264" s="275"/>
      <c r="N264" s="275"/>
    </row>
    <row r="265" spans="5:14">
      <c r="E265" s="275"/>
      <c r="F265" s="275"/>
      <c r="G265" s="275"/>
      <c r="H265" s="275"/>
      <c r="I265" s="275"/>
      <c r="J265" s="275"/>
      <c r="K265" s="275"/>
      <c r="L265" s="275"/>
      <c r="M265" s="275"/>
      <c r="N265" s="275"/>
    </row>
    <row r="266" spans="5:14">
      <c r="E266" s="275"/>
      <c r="F266" s="275"/>
      <c r="G266" s="275"/>
      <c r="H266" s="275"/>
      <c r="I266" s="275"/>
      <c r="J266" s="275"/>
      <c r="K266" s="275"/>
      <c r="L266" s="275"/>
      <c r="M266" s="275"/>
      <c r="N266" s="275"/>
    </row>
    <row r="267" spans="5:14">
      <c r="E267" s="275"/>
      <c r="F267" s="275"/>
      <c r="G267" s="275"/>
      <c r="H267" s="275"/>
      <c r="I267" s="275"/>
      <c r="J267" s="275"/>
      <c r="K267" s="275"/>
      <c r="L267" s="275"/>
      <c r="M267" s="275"/>
      <c r="N267" s="275"/>
    </row>
    <row r="268" spans="5:14">
      <c r="E268" s="275"/>
      <c r="F268" s="275"/>
      <c r="G268" s="275"/>
      <c r="H268" s="275"/>
      <c r="I268" s="275"/>
      <c r="J268" s="275"/>
      <c r="K268" s="275"/>
      <c r="L268" s="275"/>
      <c r="M268" s="275"/>
      <c r="N268" s="275"/>
    </row>
    <row r="269" spans="5:14">
      <c r="E269" s="275"/>
      <c r="F269" s="275"/>
      <c r="G269" s="275"/>
      <c r="H269" s="275"/>
      <c r="I269" s="275"/>
      <c r="J269" s="275"/>
      <c r="K269" s="275"/>
      <c r="L269" s="275"/>
      <c r="M269" s="275"/>
      <c r="N269" s="275"/>
    </row>
    <row r="270" spans="5:14">
      <c r="E270" s="275"/>
      <c r="F270" s="275"/>
      <c r="G270" s="275"/>
      <c r="H270" s="275"/>
      <c r="I270" s="275"/>
      <c r="J270" s="275"/>
      <c r="K270" s="275"/>
      <c r="L270" s="275"/>
      <c r="M270" s="275"/>
      <c r="N270" s="275"/>
    </row>
    <row r="271" spans="5:14">
      <c r="E271" s="275"/>
      <c r="F271" s="275"/>
      <c r="G271" s="275"/>
      <c r="H271" s="275"/>
      <c r="I271" s="275"/>
      <c r="J271" s="275"/>
      <c r="K271" s="275"/>
      <c r="L271" s="275"/>
      <c r="M271" s="275"/>
      <c r="N271" s="275"/>
    </row>
    <row r="272" spans="5:14">
      <c r="E272" s="275"/>
      <c r="F272" s="275"/>
      <c r="G272" s="275"/>
      <c r="H272" s="275"/>
      <c r="I272" s="275"/>
      <c r="J272" s="275"/>
      <c r="K272" s="275"/>
      <c r="L272" s="275"/>
      <c r="M272" s="275"/>
      <c r="N272" s="275"/>
    </row>
    <row r="273" spans="5:14">
      <c r="E273" s="275"/>
      <c r="F273" s="275"/>
      <c r="G273" s="275"/>
      <c r="H273" s="275"/>
      <c r="I273" s="275"/>
      <c r="J273" s="275"/>
      <c r="K273" s="275"/>
      <c r="L273" s="275"/>
      <c r="M273" s="275"/>
      <c r="N273" s="275"/>
    </row>
    <row r="274" spans="5:14">
      <c r="E274" s="275"/>
      <c r="F274" s="275"/>
      <c r="G274" s="275"/>
      <c r="H274" s="275"/>
      <c r="I274" s="275"/>
      <c r="J274" s="275"/>
      <c r="K274" s="275"/>
      <c r="L274" s="275"/>
      <c r="M274" s="275"/>
      <c r="N274" s="275"/>
    </row>
    <row r="275" spans="5:14">
      <c r="E275" s="275"/>
      <c r="F275" s="275"/>
      <c r="G275" s="275"/>
      <c r="H275" s="275"/>
      <c r="I275" s="275"/>
      <c r="J275" s="275"/>
      <c r="K275" s="275"/>
      <c r="L275" s="275"/>
      <c r="M275" s="275"/>
      <c r="N275" s="275"/>
    </row>
    <row r="276" spans="5:14">
      <c r="E276" s="275"/>
      <c r="F276" s="275"/>
      <c r="G276" s="275"/>
      <c r="H276" s="275"/>
      <c r="I276" s="275"/>
      <c r="J276" s="275"/>
      <c r="K276" s="275"/>
      <c r="L276" s="275"/>
      <c r="M276" s="275"/>
      <c r="N276" s="275"/>
    </row>
    <row r="277" spans="5:14">
      <c r="E277" s="275"/>
      <c r="F277" s="275"/>
      <c r="G277" s="275"/>
      <c r="H277" s="275"/>
      <c r="I277" s="275"/>
      <c r="J277" s="275"/>
      <c r="K277" s="275"/>
      <c r="L277" s="275"/>
      <c r="M277" s="275"/>
      <c r="N277" s="275"/>
    </row>
    <row r="278" spans="5:14">
      <c r="E278" s="275"/>
      <c r="F278" s="275"/>
      <c r="G278" s="275"/>
      <c r="H278" s="275"/>
      <c r="I278" s="275"/>
      <c r="J278" s="275"/>
      <c r="K278" s="275"/>
      <c r="L278" s="275"/>
      <c r="M278" s="275"/>
      <c r="N278" s="275"/>
    </row>
    <row r="279" spans="5:14">
      <c r="E279" s="275"/>
      <c r="F279" s="275"/>
      <c r="G279" s="275"/>
      <c r="H279" s="275"/>
      <c r="I279" s="275"/>
      <c r="J279" s="275"/>
      <c r="K279" s="275"/>
      <c r="L279" s="275"/>
      <c r="M279" s="275"/>
      <c r="N279" s="275"/>
    </row>
    <row r="280" spans="5:14">
      <c r="E280" s="275"/>
      <c r="F280" s="275"/>
      <c r="G280" s="275"/>
      <c r="H280" s="275"/>
      <c r="I280" s="275"/>
      <c r="J280" s="275"/>
      <c r="K280" s="275"/>
      <c r="L280" s="275"/>
      <c r="M280" s="275"/>
      <c r="N280" s="275"/>
    </row>
    <row r="281" spans="5:14">
      <c r="E281" s="275"/>
      <c r="F281" s="275"/>
      <c r="G281" s="275"/>
      <c r="H281" s="275"/>
      <c r="I281" s="275"/>
      <c r="J281" s="275"/>
      <c r="K281" s="275"/>
      <c r="L281" s="275"/>
      <c r="M281" s="275"/>
      <c r="N281" s="275"/>
    </row>
    <row r="282" spans="5:14">
      <c r="E282" s="275"/>
      <c r="F282" s="275"/>
      <c r="G282" s="275"/>
      <c r="H282" s="275"/>
      <c r="I282" s="275"/>
      <c r="J282" s="275"/>
      <c r="K282" s="275"/>
      <c r="L282" s="275"/>
      <c r="M282" s="275"/>
      <c r="N282" s="275"/>
    </row>
    <row r="283" spans="5:14">
      <c r="E283" s="275"/>
      <c r="F283" s="275"/>
      <c r="G283" s="275"/>
      <c r="H283" s="275"/>
      <c r="I283" s="275"/>
      <c r="J283" s="275"/>
      <c r="K283" s="275"/>
      <c r="L283" s="275"/>
      <c r="M283" s="275"/>
      <c r="N283" s="275"/>
    </row>
    <row r="284" spans="5:14">
      <c r="E284" s="275"/>
      <c r="F284" s="275"/>
      <c r="G284" s="275"/>
      <c r="H284" s="275"/>
      <c r="I284" s="275"/>
      <c r="J284" s="275"/>
      <c r="K284" s="275"/>
      <c r="L284" s="275"/>
      <c r="M284" s="275"/>
      <c r="N284" s="275"/>
    </row>
    <row r="285" spans="5:14">
      <c r="E285" s="275"/>
      <c r="F285" s="275"/>
      <c r="G285" s="275"/>
      <c r="H285" s="275"/>
      <c r="I285" s="275"/>
      <c r="J285" s="275"/>
      <c r="K285" s="275"/>
      <c r="L285" s="275"/>
      <c r="M285" s="275"/>
      <c r="N285" s="275"/>
    </row>
    <row r="286" spans="5:14">
      <c r="E286" s="275"/>
      <c r="F286" s="275"/>
      <c r="G286" s="275"/>
      <c r="H286" s="275"/>
      <c r="I286" s="275"/>
      <c r="J286" s="275"/>
      <c r="K286" s="275"/>
      <c r="L286" s="275"/>
      <c r="M286" s="275"/>
      <c r="N286" s="275"/>
    </row>
    <row r="287" spans="5:14">
      <c r="E287" s="275"/>
      <c r="F287" s="275"/>
      <c r="G287" s="275"/>
      <c r="H287" s="275"/>
      <c r="I287" s="275"/>
      <c r="J287" s="275"/>
      <c r="K287" s="275"/>
      <c r="L287" s="275"/>
      <c r="M287" s="275"/>
      <c r="N287" s="275"/>
    </row>
    <row r="288" spans="5:14">
      <c r="E288" s="275"/>
      <c r="F288" s="275"/>
      <c r="G288" s="275"/>
      <c r="H288" s="275"/>
      <c r="I288" s="275"/>
      <c r="J288" s="275"/>
      <c r="K288" s="275"/>
      <c r="L288" s="275"/>
      <c r="M288" s="275"/>
      <c r="N288" s="275"/>
    </row>
    <row r="289" spans="5:14">
      <c r="E289" s="275"/>
      <c r="F289" s="275"/>
      <c r="G289" s="275"/>
      <c r="H289" s="275"/>
      <c r="I289" s="275"/>
      <c r="J289" s="275"/>
      <c r="K289" s="275"/>
      <c r="L289" s="275"/>
      <c r="M289" s="275"/>
      <c r="N289" s="275"/>
    </row>
    <row r="290" spans="5:14">
      <c r="E290" s="275"/>
      <c r="F290" s="275"/>
      <c r="G290" s="275"/>
      <c r="H290" s="275"/>
      <c r="I290" s="275"/>
      <c r="J290" s="275"/>
      <c r="K290" s="275"/>
      <c r="L290" s="275"/>
      <c r="M290" s="275"/>
      <c r="N290" s="275"/>
    </row>
    <row r="291" spans="5:14">
      <c r="E291" s="275"/>
      <c r="F291" s="275"/>
      <c r="G291" s="275"/>
      <c r="H291" s="275"/>
      <c r="I291" s="275"/>
      <c r="J291" s="275"/>
      <c r="K291" s="275"/>
      <c r="L291" s="275"/>
      <c r="M291" s="275"/>
      <c r="N291" s="275"/>
    </row>
    <row r="292" spans="5:14">
      <c r="E292" s="275"/>
      <c r="F292" s="275"/>
      <c r="G292" s="275"/>
      <c r="H292" s="275"/>
      <c r="I292" s="275"/>
      <c r="J292" s="275"/>
      <c r="K292" s="275"/>
      <c r="L292" s="275"/>
      <c r="M292" s="275"/>
      <c r="N292" s="275"/>
    </row>
    <row r="293" spans="5:14">
      <c r="E293" s="275"/>
      <c r="F293" s="275"/>
      <c r="G293" s="275"/>
      <c r="H293" s="275"/>
      <c r="I293" s="275"/>
      <c r="J293" s="275"/>
      <c r="K293" s="275"/>
      <c r="L293" s="275"/>
      <c r="M293" s="275"/>
      <c r="N293" s="275"/>
    </row>
    <row r="294" spans="5:14">
      <c r="E294" s="275"/>
      <c r="F294" s="275"/>
      <c r="G294" s="275"/>
      <c r="H294" s="275"/>
      <c r="I294" s="275"/>
      <c r="J294" s="275"/>
      <c r="K294" s="275"/>
      <c r="L294" s="275"/>
      <c r="M294" s="275"/>
      <c r="N294" s="275"/>
    </row>
    <row r="295" spans="5:14">
      <c r="E295" s="275"/>
      <c r="F295" s="275"/>
      <c r="G295" s="275"/>
      <c r="H295" s="275"/>
      <c r="I295" s="275"/>
      <c r="J295" s="275"/>
      <c r="K295" s="275"/>
      <c r="L295" s="275"/>
      <c r="M295" s="275"/>
      <c r="N295" s="275"/>
    </row>
    <row r="296" spans="5:14">
      <c r="E296" s="275"/>
      <c r="F296" s="275"/>
      <c r="G296" s="275"/>
      <c r="H296" s="275"/>
      <c r="I296" s="275"/>
      <c r="J296" s="275"/>
      <c r="K296" s="275"/>
      <c r="L296" s="275"/>
      <c r="M296" s="275"/>
      <c r="N296" s="275"/>
    </row>
    <row r="297" spans="5:14">
      <c r="E297" s="275"/>
      <c r="F297" s="275"/>
      <c r="G297" s="275"/>
      <c r="H297" s="275"/>
      <c r="I297" s="275"/>
      <c r="J297" s="275"/>
      <c r="K297" s="275"/>
      <c r="L297" s="275"/>
      <c r="M297" s="275"/>
      <c r="N297" s="275"/>
    </row>
    <row r="298" spans="5:14">
      <c r="E298" s="275"/>
      <c r="F298" s="275"/>
      <c r="G298" s="275"/>
      <c r="H298" s="275"/>
      <c r="I298" s="275"/>
      <c r="J298" s="275"/>
      <c r="K298" s="275"/>
      <c r="L298" s="275"/>
      <c r="M298" s="275"/>
      <c r="N298" s="275"/>
    </row>
    <row r="299" spans="5:14">
      <c r="E299" s="275"/>
      <c r="F299" s="275"/>
      <c r="G299" s="275"/>
      <c r="H299" s="275"/>
      <c r="I299" s="275"/>
      <c r="J299" s="275"/>
      <c r="K299" s="275"/>
      <c r="L299" s="275"/>
      <c r="M299" s="275"/>
      <c r="N299" s="275"/>
    </row>
    <row r="300" spans="5:14">
      <c r="E300" s="275"/>
      <c r="F300" s="275"/>
      <c r="G300" s="275"/>
      <c r="H300" s="275"/>
      <c r="I300" s="275"/>
      <c r="J300" s="275"/>
      <c r="K300" s="275"/>
      <c r="L300" s="275"/>
      <c r="M300" s="275"/>
      <c r="N300" s="275"/>
    </row>
    <row r="301" spans="5:14">
      <c r="E301" s="275"/>
      <c r="F301" s="275"/>
      <c r="G301" s="275"/>
      <c r="H301" s="275"/>
      <c r="I301" s="275"/>
      <c r="J301" s="275"/>
      <c r="K301" s="275"/>
      <c r="L301" s="275"/>
      <c r="M301" s="275"/>
      <c r="N301" s="275"/>
    </row>
    <row r="302" spans="5:14">
      <c r="E302" s="275"/>
      <c r="F302" s="275"/>
      <c r="G302" s="275"/>
      <c r="H302" s="275"/>
      <c r="I302" s="275"/>
      <c r="J302" s="275"/>
      <c r="K302" s="275"/>
      <c r="L302" s="275"/>
      <c r="M302" s="275"/>
      <c r="N302" s="275"/>
    </row>
    <row r="303" spans="5:14">
      <c r="E303" s="275"/>
      <c r="F303" s="275"/>
      <c r="G303" s="275"/>
      <c r="H303" s="275"/>
      <c r="I303" s="275"/>
      <c r="J303" s="275"/>
      <c r="K303" s="275"/>
      <c r="L303" s="275"/>
      <c r="M303" s="275"/>
      <c r="N303" s="275"/>
    </row>
    <row r="304" spans="5:14">
      <c r="E304" s="275"/>
      <c r="F304" s="275"/>
      <c r="G304" s="275"/>
      <c r="H304" s="275"/>
      <c r="I304" s="275"/>
      <c r="J304" s="275"/>
      <c r="K304" s="275"/>
      <c r="L304" s="275"/>
      <c r="M304" s="275"/>
      <c r="N304" s="275"/>
    </row>
    <row r="305" spans="5:14">
      <c r="E305" s="275"/>
      <c r="F305" s="275"/>
      <c r="G305" s="275"/>
      <c r="H305" s="275"/>
      <c r="I305" s="275"/>
      <c r="J305" s="275"/>
      <c r="K305" s="275"/>
      <c r="L305" s="275"/>
      <c r="M305" s="275"/>
      <c r="N305" s="275"/>
    </row>
    <row r="306" spans="5:14">
      <c r="E306" s="275"/>
      <c r="F306" s="275"/>
      <c r="G306" s="275"/>
      <c r="H306" s="275"/>
      <c r="I306" s="275"/>
      <c r="J306" s="275"/>
      <c r="K306" s="275"/>
      <c r="L306" s="275"/>
      <c r="M306" s="275"/>
      <c r="N306" s="275"/>
    </row>
    <row r="307" spans="5:14">
      <c r="E307" s="275"/>
      <c r="F307" s="275"/>
      <c r="G307" s="275"/>
      <c r="H307" s="275"/>
      <c r="I307" s="275"/>
      <c r="J307" s="275"/>
      <c r="K307" s="275"/>
      <c r="L307" s="275"/>
      <c r="M307" s="275"/>
      <c r="N307" s="275"/>
    </row>
    <row r="308" spans="5:14">
      <c r="E308" s="275"/>
      <c r="F308" s="275"/>
      <c r="G308" s="275"/>
      <c r="H308" s="275"/>
      <c r="I308" s="275"/>
      <c r="J308" s="275"/>
      <c r="K308" s="275"/>
      <c r="L308" s="275"/>
      <c r="M308" s="275"/>
      <c r="N308" s="275"/>
    </row>
    <row r="309" spans="5:14">
      <c r="E309" s="275"/>
      <c r="F309" s="275"/>
      <c r="G309" s="275"/>
      <c r="H309" s="275"/>
      <c r="I309" s="275"/>
      <c r="J309" s="275"/>
      <c r="K309" s="275"/>
      <c r="L309" s="275"/>
      <c r="M309" s="275"/>
      <c r="N309" s="275"/>
    </row>
    <row r="310" spans="5:14">
      <c r="E310" s="275"/>
      <c r="F310" s="275"/>
      <c r="G310" s="275"/>
      <c r="H310" s="275"/>
      <c r="I310" s="275"/>
      <c r="J310" s="275"/>
      <c r="K310" s="275"/>
      <c r="L310" s="275"/>
      <c r="M310" s="275"/>
      <c r="N310" s="275"/>
    </row>
    <row r="311" spans="5:14">
      <c r="E311" s="275"/>
      <c r="F311" s="275"/>
      <c r="G311" s="275"/>
      <c r="H311" s="275"/>
      <c r="I311" s="275"/>
      <c r="J311" s="275"/>
      <c r="K311" s="275"/>
      <c r="L311" s="275"/>
      <c r="M311" s="275"/>
      <c r="N311" s="275"/>
    </row>
    <row r="312" spans="5:14">
      <c r="E312" s="275"/>
      <c r="F312" s="275"/>
      <c r="G312" s="275"/>
      <c r="H312" s="275"/>
      <c r="I312" s="275"/>
      <c r="J312" s="275"/>
      <c r="K312" s="275"/>
      <c r="L312" s="275"/>
      <c r="M312" s="275"/>
      <c r="N312" s="275"/>
    </row>
    <row r="313" spans="5:14">
      <c r="E313" s="275"/>
      <c r="F313" s="275"/>
      <c r="G313" s="275"/>
      <c r="H313" s="275"/>
      <c r="I313" s="275"/>
      <c r="J313" s="275"/>
      <c r="K313" s="275"/>
      <c r="L313" s="275"/>
      <c r="M313" s="275"/>
      <c r="N313" s="275"/>
    </row>
    <row r="314" spans="5:14">
      <c r="E314" s="275"/>
      <c r="F314" s="275"/>
      <c r="G314" s="275"/>
      <c r="H314" s="275"/>
      <c r="I314" s="275"/>
      <c r="J314" s="275"/>
      <c r="K314" s="275"/>
      <c r="L314" s="275"/>
      <c r="M314" s="275"/>
      <c r="N314" s="275"/>
    </row>
    <row r="315" spans="5:14">
      <c r="E315" s="275"/>
      <c r="F315" s="275"/>
      <c r="G315" s="275"/>
      <c r="H315" s="275"/>
      <c r="I315" s="275"/>
      <c r="J315" s="275"/>
      <c r="K315" s="275"/>
      <c r="L315" s="275"/>
      <c r="M315" s="275"/>
      <c r="N315" s="275"/>
    </row>
    <row r="316" spans="5:14">
      <c r="E316" s="275"/>
      <c r="F316" s="275"/>
      <c r="G316" s="275"/>
      <c r="H316" s="275"/>
      <c r="I316" s="275"/>
      <c r="J316" s="275"/>
      <c r="K316" s="275"/>
      <c r="L316" s="275"/>
      <c r="M316" s="275"/>
      <c r="N316" s="275"/>
    </row>
    <row r="317" spans="5:14">
      <c r="E317" s="275"/>
      <c r="F317" s="275"/>
      <c r="G317" s="275"/>
      <c r="H317" s="275"/>
      <c r="I317" s="275"/>
      <c r="J317" s="275"/>
      <c r="K317" s="275"/>
      <c r="L317" s="275"/>
      <c r="M317" s="275"/>
      <c r="N317" s="275"/>
    </row>
    <row r="318" spans="5:14">
      <c r="E318" s="275"/>
      <c r="F318" s="275"/>
      <c r="G318" s="275"/>
      <c r="H318" s="275"/>
      <c r="I318" s="275"/>
      <c r="J318" s="275"/>
      <c r="K318" s="275"/>
      <c r="L318" s="275"/>
      <c r="M318" s="275"/>
      <c r="N318" s="275"/>
    </row>
    <row r="319" spans="5:14">
      <c r="E319" s="275"/>
      <c r="F319" s="275"/>
      <c r="G319" s="275"/>
      <c r="H319" s="275"/>
      <c r="I319" s="275"/>
      <c r="J319" s="275"/>
      <c r="K319" s="275"/>
      <c r="L319" s="275"/>
      <c r="M319" s="275"/>
      <c r="N319" s="275"/>
    </row>
    <row r="320" spans="5:14">
      <c r="E320" s="275"/>
      <c r="F320" s="275"/>
      <c r="G320" s="275"/>
      <c r="H320" s="275"/>
      <c r="I320" s="275"/>
      <c r="J320" s="275"/>
      <c r="K320" s="275"/>
      <c r="L320" s="275"/>
      <c r="M320" s="275"/>
      <c r="N320" s="275"/>
    </row>
    <row r="321" spans="5:14">
      <c r="E321" s="275"/>
      <c r="F321" s="275"/>
      <c r="G321" s="275"/>
      <c r="H321" s="275"/>
      <c r="I321" s="275"/>
      <c r="J321" s="275"/>
      <c r="K321" s="275"/>
      <c r="L321" s="275"/>
      <c r="M321" s="275"/>
      <c r="N321" s="275"/>
    </row>
    <row r="322" spans="5:14">
      <c r="E322" s="275"/>
      <c r="F322" s="275"/>
      <c r="G322" s="275"/>
      <c r="H322" s="275"/>
      <c r="I322" s="275"/>
      <c r="J322" s="275"/>
      <c r="K322" s="275"/>
      <c r="L322" s="275"/>
      <c r="M322" s="275"/>
      <c r="N322" s="275"/>
    </row>
    <row r="323" spans="5:14">
      <c r="E323" s="275"/>
      <c r="F323" s="275"/>
      <c r="G323" s="275"/>
      <c r="H323" s="275"/>
      <c r="I323" s="275"/>
      <c r="J323" s="275"/>
      <c r="K323" s="275"/>
      <c r="L323" s="275"/>
      <c r="M323" s="275"/>
      <c r="N323" s="275"/>
    </row>
    <row r="324" spans="5:14">
      <c r="E324" s="275"/>
      <c r="F324" s="275"/>
      <c r="G324" s="275"/>
      <c r="H324" s="275"/>
      <c r="I324" s="275"/>
      <c r="J324" s="275"/>
      <c r="K324" s="275"/>
      <c r="L324" s="275"/>
      <c r="M324" s="275"/>
      <c r="N324" s="275"/>
    </row>
    <row r="325" spans="5:14">
      <c r="E325" s="275"/>
      <c r="F325" s="275"/>
      <c r="G325" s="275"/>
      <c r="H325" s="275"/>
      <c r="I325" s="275"/>
      <c r="J325" s="275"/>
      <c r="K325" s="275"/>
      <c r="L325" s="275"/>
      <c r="M325" s="275"/>
      <c r="N325" s="275"/>
    </row>
    <row r="326" spans="5:14">
      <c r="E326" s="275"/>
      <c r="F326" s="275"/>
      <c r="G326" s="275"/>
      <c r="H326" s="275"/>
      <c r="I326" s="275"/>
      <c r="J326" s="275"/>
      <c r="K326" s="275"/>
      <c r="L326" s="275"/>
      <c r="M326" s="275"/>
      <c r="N326" s="275"/>
    </row>
    <row r="327" spans="5:14">
      <c r="E327" s="275"/>
      <c r="F327" s="275"/>
      <c r="G327" s="275"/>
      <c r="H327" s="275"/>
      <c r="I327" s="275"/>
      <c r="J327" s="275"/>
      <c r="K327" s="275"/>
      <c r="L327" s="275"/>
      <c r="M327" s="275"/>
      <c r="N327" s="275"/>
    </row>
    <row r="328" spans="5:14">
      <c r="E328" s="275"/>
      <c r="F328" s="275"/>
      <c r="G328" s="275"/>
      <c r="H328" s="275"/>
      <c r="I328" s="275"/>
      <c r="J328" s="275"/>
      <c r="K328" s="275"/>
      <c r="L328" s="275"/>
      <c r="M328" s="275"/>
      <c r="N328" s="275"/>
    </row>
    <row r="329" spans="5:14">
      <c r="E329" s="275"/>
      <c r="F329" s="275"/>
      <c r="G329" s="275"/>
      <c r="H329" s="275"/>
      <c r="I329" s="275"/>
      <c r="J329" s="275"/>
      <c r="K329" s="275"/>
      <c r="L329" s="275"/>
      <c r="M329" s="275"/>
      <c r="N329" s="275"/>
    </row>
    <row r="330" spans="5:14">
      <c r="E330" s="275"/>
      <c r="F330" s="275"/>
      <c r="G330" s="275"/>
      <c r="H330" s="275"/>
      <c r="I330" s="275"/>
      <c r="J330" s="275"/>
      <c r="K330" s="275"/>
      <c r="L330" s="275"/>
      <c r="M330" s="275"/>
      <c r="N330" s="275"/>
    </row>
    <row r="331" spans="5:14">
      <c r="E331" s="275"/>
      <c r="F331" s="275"/>
      <c r="G331" s="275"/>
      <c r="H331" s="275"/>
      <c r="I331" s="275"/>
      <c r="J331" s="275"/>
      <c r="K331" s="275"/>
      <c r="L331" s="275"/>
      <c r="M331" s="275"/>
      <c r="N331" s="275"/>
    </row>
    <row r="332" spans="5:14">
      <c r="E332" s="275"/>
      <c r="F332" s="275"/>
      <c r="G332" s="275"/>
      <c r="H332" s="275"/>
      <c r="I332" s="275"/>
      <c r="J332" s="275"/>
      <c r="K332" s="275"/>
      <c r="L332" s="275"/>
      <c r="M332" s="275"/>
      <c r="N332" s="275"/>
    </row>
    <row r="333" spans="5:14">
      <c r="E333" s="275"/>
      <c r="F333" s="275"/>
      <c r="G333" s="275"/>
      <c r="H333" s="275"/>
      <c r="I333" s="275"/>
      <c r="J333" s="275"/>
      <c r="K333" s="275"/>
      <c r="L333" s="275"/>
      <c r="M333" s="275"/>
      <c r="N333" s="275"/>
    </row>
    <row r="334" spans="5:14">
      <c r="E334" s="275"/>
      <c r="F334" s="275"/>
      <c r="G334" s="275"/>
      <c r="H334" s="275"/>
      <c r="I334" s="275"/>
      <c r="J334" s="275"/>
      <c r="K334" s="275"/>
      <c r="L334" s="275"/>
      <c r="M334" s="275"/>
      <c r="N334" s="275"/>
    </row>
    <row r="335" spans="5:14">
      <c r="E335" s="275"/>
      <c r="F335" s="275"/>
      <c r="G335" s="275"/>
      <c r="H335" s="275"/>
      <c r="I335" s="275"/>
      <c r="J335" s="275"/>
      <c r="K335" s="275"/>
      <c r="L335" s="275"/>
      <c r="M335" s="275"/>
      <c r="N335" s="275"/>
    </row>
    <row r="336" spans="5:14">
      <c r="E336" s="275"/>
      <c r="F336" s="275"/>
      <c r="G336" s="275"/>
      <c r="H336" s="275"/>
      <c r="I336" s="275"/>
      <c r="J336" s="275"/>
      <c r="K336" s="275"/>
      <c r="L336" s="275"/>
      <c r="M336" s="275"/>
      <c r="N336" s="275"/>
    </row>
    <row r="337" spans="5:14">
      <c r="E337" s="275"/>
      <c r="F337" s="275"/>
      <c r="G337" s="275"/>
      <c r="H337" s="275"/>
      <c r="I337" s="275"/>
      <c r="J337" s="275"/>
      <c r="K337" s="275"/>
      <c r="L337" s="275"/>
      <c r="M337" s="275"/>
      <c r="N337" s="275"/>
    </row>
    <row r="338" spans="5:14">
      <c r="E338" s="275"/>
      <c r="F338" s="275"/>
      <c r="G338" s="275"/>
      <c r="H338" s="275"/>
      <c r="I338" s="275"/>
      <c r="J338" s="275"/>
      <c r="K338" s="275"/>
      <c r="L338" s="275"/>
      <c r="M338" s="275"/>
      <c r="N338" s="275"/>
    </row>
    <row r="339" spans="5:14">
      <c r="E339" s="275"/>
      <c r="F339" s="275"/>
      <c r="G339" s="275"/>
      <c r="H339" s="275"/>
      <c r="I339" s="275"/>
      <c r="J339" s="275"/>
      <c r="K339" s="275"/>
      <c r="L339" s="275"/>
      <c r="M339" s="275"/>
      <c r="N339" s="275"/>
    </row>
    <row r="340" spans="5:14">
      <c r="E340" s="275"/>
      <c r="F340" s="275"/>
      <c r="G340" s="275"/>
      <c r="H340" s="275"/>
      <c r="I340" s="275"/>
      <c r="J340" s="275"/>
      <c r="K340" s="275"/>
      <c r="L340" s="275"/>
      <c r="M340" s="275"/>
      <c r="N340" s="275"/>
    </row>
    <row r="341" spans="5:14">
      <c r="E341" s="275"/>
      <c r="F341" s="275"/>
      <c r="G341" s="275"/>
      <c r="H341" s="275"/>
      <c r="I341" s="275"/>
      <c r="J341" s="275"/>
      <c r="K341" s="275"/>
      <c r="L341" s="275"/>
      <c r="M341" s="275"/>
      <c r="N341" s="275"/>
    </row>
    <row r="342" spans="5:14">
      <c r="E342" s="275"/>
      <c r="F342" s="275"/>
      <c r="G342" s="275"/>
      <c r="H342" s="275"/>
      <c r="I342" s="275"/>
      <c r="J342" s="275"/>
      <c r="K342" s="275"/>
      <c r="L342" s="275"/>
      <c r="M342" s="275"/>
      <c r="N342" s="275"/>
    </row>
    <row r="343" spans="5:14">
      <c r="E343" s="275"/>
      <c r="F343" s="275"/>
      <c r="G343" s="275"/>
      <c r="H343" s="275"/>
      <c r="I343" s="275"/>
      <c r="J343" s="275"/>
      <c r="K343" s="275"/>
      <c r="L343" s="275"/>
      <c r="M343" s="275"/>
      <c r="N343" s="275"/>
    </row>
    <row r="344" spans="5:14">
      <c r="E344" s="275"/>
      <c r="F344" s="275"/>
      <c r="G344" s="275"/>
      <c r="H344" s="275"/>
      <c r="I344" s="275"/>
      <c r="J344" s="275"/>
      <c r="K344" s="275"/>
      <c r="L344" s="275"/>
      <c r="M344" s="275"/>
      <c r="N344" s="275"/>
    </row>
    <row r="345" spans="5:14">
      <c r="E345" s="275"/>
      <c r="F345" s="275"/>
      <c r="G345" s="275"/>
      <c r="H345" s="275"/>
      <c r="I345" s="275"/>
      <c r="J345" s="275"/>
      <c r="K345" s="275"/>
      <c r="L345" s="275"/>
      <c r="M345" s="275"/>
      <c r="N345" s="275"/>
    </row>
    <row r="346" spans="5:14">
      <c r="E346" s="275"/>
      <c r="F346" s="275"/>
      <c r="G346" s="275"/>
      <c r="H346" s="275"/>
      <c r="I346" s="275"/>
      <c r="J346" s="275"/>
      <c r="K346" s="275"/>
      <c r="L346" s="275"/>
      <c r="M346" s="275"/>
      <c r="N346" s="275"/>
    </row>
    <row r="347" spans="5:14">
      <c r="E347" s="275"/>
      <c r="F347" s="275"/>
      <c r="G347" s="275"/>
      <c r="H347" s="275"/>
      <c r="I347" s="275"/>
      <c r="J347" s="275"/>
      <c r="K347" s="275"/>
      <c r="L347" s="275"/>
      <c r="M347" s="275"/>
      <c r="N347" s="275"/>
    </row>
    <row r="348" spans="5:14">
      <c r="E348" s="275"/>
      <c r="F348" s="275"/>
      <c r="G348" s="275"/>
      <c r="H348" s="275"/>
      <c r="I348" s="275"/>
      <c r="J348" s="275"/>
      <c r="K348" s="275"/>
      <c r="L348" s="275"/>
      <c r="M348" s="275"/>
      <c r="N348" s="275"/>
    </row>
    <row r="349" spans="5:14">
      <c r="E349" s="275"/>
      <c r="F349" s="275"/>
      <c r="G349" s="275"/>
      <c r="H349" s="275"/>
      <c r="I349" s="275"/>
      <c r="J349" s="275"/>
      <c r="K349" s="275"/>
      <c r="L349" s="275"/>
      <c r="M349" s="275"/>
      <c r="N349" s="275"/>
    </row>
    <row r="350" spans="5:14">
      <c r="E350" s="275"/>
      <c r="F350" s="275"/>
      <c r="G350" s="275"/>
      <c r="H350" s="275"/>
      <c r="I350" s="275"/>
      <c r="J350" s="275"/>
      <c r="K350" s="275"/>
      <c r="L350" s="275"/>
      <c r="M350" s="275"/>
      <c r="N350" s="275"/>
    </row>
    <row r="351" spans="5:14">
      <c r="E351" s="275"/>
      <c r="F351" s="275"/>
      <c r="G351" s="275"/>
      <c r="H351" s="275"/>
      <c r="I351" s="275"/>
      <c r="J351" s="275"/>
      <c r="K351" s="275"/>
      <c r="L351" s="275"/>
      <c r="M351" s="275"/>
      <c r="N351" s="275"/>
    </row>
    <row r="352" spans="5:14">
      <c r="E352" s="275"/>
      <c r="F352" s="275"/>
      <c r="G352" s="275"/>
      <c r="H352" s="275"/>
      <c r="I352" s="275"/>
      <c r="J352" s="275"/>
      <c r="K352" s="275"/>
      <c r="L352" s="275"/>
      <c r="M352" s="275"/>
      <c r="N352" s="275"/>
    </row>
    <row r="353" spans="5:14">
      <c r="E353" s="275"/>
      <c r="F353" s="275"/>
      <c r="G353" s="275"/>
      <c r="H353" s="275"/>
      <c r="I353" s="275"/>
      <c r="J353" s="275"/>
      <c r="K353" s="275"/>
      <c r="L353" s="275"/>
      <c r="M353" s="275"/>
      <c r="N353" s="275"/>
    </row>
    <row r="354" spans="5:14">
      <c r="E354" s="275"/>
      <c r="F354" s="275"/>
      <c r="G354" s="275"/>
      <c r="H354" s="275"/>
      <c r="I354" s="275"/>
      <c r="J354" s="275"/>
      <c r="K354" s="275"/>
      <c r="L354" s="275"/>
      <c r="M354" s="275"/>
      <c r="N354" s="275"/>
    </row>
    <row r="355" spans="5:14">
      <c r="E355" s="275"/>
      <c r="F355" s="275"/>
      <c r="G355" s="275"/>
      <c r="H355" s="275"/>
      <c r="I355" s="275"/>
      <c r="J355" s="275"/>
      <c r="K355" s="275"/>
      <c r="L355" s="275"/>
      <c r="M355" s="275"/>
      <c r="N355" s="275"/>
    </row>
    <row r="356" spans="5:14">
      <c r="E356" s="275"/>
      <c r="F356" s="275"/>
      <c r="G356" s="275"/>
      <c r="H356" s="275"/>
      <c r="I356" s="275"/>
      <c r="J356" s="275"/>
      <c r="K356" s="275"/>
      <c r="L356" s="275"/>
      <c r="M356" s="275"/>
      <c r="N356" s="275"/>
    </row>
    <row r="357" spans="5:14">
      <c r="E357" s="275"/>
      <c r="F357" s="275"/>
      <c r="G357" s="275"/>
      <c r="H357" s="275"/>
      <c r="I357" s="275"/>
      <c r="J357" s="275"/>
      <c r="K357" s="275"/>
      <c r="L357" s="275"/>
      <c r="M357" s="275"/>
      <c r="N357" s="275"/>
    </row>
    <row r="358" spans="5:14">
      <c r="E358" s="275"/>
      <c r="F358" s="275"/>
      <c r="G358" s="275"/>
      <c r="H358" s="275"/>
      <c r="I358" s="275"/>
      <c r="J358" s="275"/>
      <c r="K358" s="275"/>
      <c r="L358" s="275"/>
      <c r="M358" s="275"/>
      <c r="N358" s="275"/>
    </row>
    <row r="359" spans="5:14">
      <c r="E359" s="275"/>
      <c r="F359" s="275"/>
      <c r="G359" s="275"/>
      <c r="H359" s="275"/>
      <c r="I359" s="275"/>
      <c r="J359" s="275"/>
      <c r="K359" s="275"/>
      <c r="L359" s="275"/>
      <c r="M359" s="275"/>
      <c r="N359" s="275"/>
    </row>
    <row r="360" spans="5:14">
      <c r="E360" s="275"/>
      <c r="F360" s="275"/>
      <c r="G360" s="275"/>
      <c r="H360" s="275"/>
      <c r="I360" s="275"/>
      <c r="J360" s="275"/>
      <c r="K360" s="275"/>
      <c r="L360" s="275"/>
      <c r="M360" s="275"/>
      <c r="N360" s="275"/>
    </row>
    <row r="361" spans="5:14">
      <c r="E361" s="275"/>
      <c r="F361" s="275"/>
      <c r="G361" s="275"/>
      <c r="H361" s="275"/>
      <c r="I361" s="275"/>
      <c r="J361" s="275"/>
      <c r="K361" s="275"/>
      <c r="L361" s="275"/>
      <c r="M361" s="275"/>
      <c r="N361" s="275"/>
    </row>
    <row r="362" spans="5:14">
      <c r="E362" s="275"/>
      <c r="F362" s="275"/>
      <c r="G362" s="275"/>
      <c r="H362" s="275"/>
      <c r="I362" s="275"/>
      <c r="J362" s="275"/>
      <c r="K362" s="275"/>
      <c r="L362" s="275"/>
      <c r="M362" s="275"/>
      <c r="N362" s="275"/>
    </row>
    <row r="363" spans="5:14">
      <c r="E363" s="275"/>
      <c r="F363" s="275"/>
      <c r="G363" s="275"/>
      <c r="H363" s="275"/>
      <c r="I363" s="275"/>
      <c r="J363" s="275"/>
      <c r="K363" s="275"/>
      <c r="L363" s="275"/>
      <c r="M363" s="275"/>
      <c r="N363" s="275"/>
    </row>
    <row r="364" spans="5:14">
      <c r="E364" s="275"/>
      <c r="F364" s="275"/>
      <c r="G364" s="275"/>
      <c r="H364" s="275"/>
      <c r="I364" s="275"/>
      <c r="J364" s="275"/>
      <c r="K364" s="275"/>
      <c r="L364" s="275"/>
      <c r="M364" s="275"/>
      <c r="N364" s="275"/>
    </row>
    <row r="365" spans="5:14">
      <c r="E365" s="275"/>
      <c r="F365" s="275"/>
      <c r="G365" s="275"/>
      <c r="H365" s="275"/>
      <c r="I365" s="275"/>
      <c r="J365" s="275"/>
      <c r="K365" s="275"/>
      <c r="L365" s="275"/>
      <c r="M365" s="275"/>
      <c r="N365" s="275"/>
    </row>
    <row r="366" spans="5:14">
      <c r="E366" s="275"/>
      <c r="F366" s="275"/>
      <c r="G366" s="275"/>
      <c r="H366" s="275"/>
      <c r="I366" s="275"/>
      <c r="J366" s="275"/>
      <c r="K366" s="275"/>
      <c r="L366" s="275"/>
      <c r="M366" s="275"/>
      <c r="N366" s="275"/>
    </row>
    <row r="367" spans="5:14">
      <c r="E367" s="275"/>
      <c r="F367" s="275"/>
      <c r="G367" s="275"/>
      <c r="H367" s="275"/>
      <c r="I367" s="275"/>
      <c r="J367" s="275"/>
      <c r="K367" s="275"/>
      <c r="L367" s="275"/>
      <c r="M367" s="275"/>
      <c r="N367" s="275"/>
    </row>
    <row r="368" spans="5:14">
      <c r="E368" s="275"/>
      <c r="F368" s="275"/>
      <c r="G368" s="275"/>
      <c r="H368" s="275"/>
      <c r="I368" s="275"/>
      <c r="J368" s="275"/>
      <c r="K368" s="275"/>
      <c r="L368" s="275"/>
      <c r="M368" s="275"/>
      <c r="N368" s="275"/>
    </row>
    <row r="369" spans="5:14">
      <c r="E369" s="275"/>
      <c r="F369" s="275"/>
      <c r="G369" s="275"/>
      <c r="H369" s="275"/>
      <c r="I369" s="275"/>
      <c r="J369" s="275"/>
      <c r="K369" s="275"/>
      <c r="L369" s="275"/>
      <c r="M369" s="275"/>
      <c r="N369" s="275"/>
    </row>
    <row r="370" spans="5:14">
      <c r="E370" s="275"/>
      <c r="F370" s="275"/>
      <c r="G370" s="275"/>
      <c r="H370" s="275"/>
      <c r="I370" s="275"/>
      <c r="J370" s="275"/>
      <c r="K370" s="275"/>
      <c r="L370" s="275"/>
      <c r="M370" s="275"/>
      <c r="N370" s="275"/>
    </row>
    <row r="371" spans="5:14">
      <c r="E371" s="275"/>
      <c r="F371" s="275"/>
      <c r="G371" s="275"/>
      <c r="H371" s="275"/>
      <c r="I371" s="275"/>
      <c r="J371" s="275"/>
      <c r="K371" s="275"/>
      <c r="L371" s="275"/>
      <c r="M371" s="275"/>
      <c r="N371" s="275"/>
    </row>
    <row r="372" spans="5:14">
      <c r="E372" s="275"/>
      <c r="F372" s="275"/>
      <c r="G372" s="275"/>
      <c r="H372" s="275"/>
      <c r="I372" s="275"/>
      <c r="J372" s="275"/>
      <c r="K372" s="275"/>
      <c r="L372" s="275"/>
      <c r="M372" s="275"/>
      <c r="N372" s="275"/>
    </row>
    <row r="373" spans="5:14">
      <c r="E373" s="275"/>
      <c r="F373" s="275"/>
      <c r="G373" s="275"/>
      <c r="H373" s="275"/>
      <c r="I373" s="275"/>
      <c r="J373" s="275"/>
      <c r="K373" s="275"/>
      <c r="L373" s="275"/>
      <c r="M373" s="275"/>
      <c r="N373" s="275"/>
    </row>
    <row r="374" spans="5:14">
      <c r="E374" s="275"/>
      <c r="F374" s="275"/>
      <c r="G374" s="275"/>
      <c r="H374" s="275"/>
      <c r="I374" s="275"/>
      <c r="J374" s="275"/>
      <c r="K374" s="275"/>
      <c r="L374" s="275"/>
      <c r="M374" s="275"/>
      <c r="N374" s="275"/>
    </row>
    <row r="375" spans="5:14">
      <c r="E375" s="275"/>
      <c r="F375" s="275"/>
      <c r="G375" s="275"/>
      <c r="H375" s="275"/>
      <c r="I375" s="275"/>
      <c r="J375" s="275"/>
      <c r="K375" s="275"/>
      <c r="L375" s="275"/>
      <c r="M375" s="275"/>
      <c r="N375" s="275"/>
    </row>
    <row r="376" spans="5:14">
      <c r="E376" s="275"/>
      <c r="F376" s="275"/>
      <c r="G376" s="275"/>
      <c r="H376" s="275"/>
      <c r="I376" s="275"/>
      <c r="J376" s="275"/>
      <c r="K376" s="275"/>
      <c r="L376" s="275"/>
      <c r="M376" s="275"/>
      <c r="N376" s="275"/>
    </row>
    <row r="377" spans="5:14">
      <c r="E377" s="275"/>
      <c r="F377" s="275"/>
      <c r="G377" s="275"/>
      <c r="H377" s="275"/>
      <c r="I377" s="275"/>
      <c r="J377" s="275"/>
      <c r="K377" s="275"/>
      <c r="L377" s="275"/>
      <c r="M377" s="275"/>
      <c r="N377" s="275"/>
    </row>
    <row r="378" spans="5:14">
      <c r="E378" s="275"/>
      <c r="F378" s="275"/>
      <c r="G378" s="275"/>
      <c r="H378" s="275"/>
      <c r="I378" s="275"/>
      <c r="J378" s="275"/>
      <c r="K378" s="275"/>
      <c r="L378" s="275"/>
      <c r="M378" s="275"/>
      <c r="N378" s="275"/>
    </row>
    <row r="379" spans="5:14">
      <c r="E379" s="275"/>
      <c r="F379" s="275"/>
      <c r="G379" s="275"/>
      <c r="H379" s="275"/>
      <c r="I379" s="275"/>
      <c r="J379" s="275"/>
      <c r="K379" s="275"/>
      <c r="L379" s="275"/>
      <c r="M379" s="275"/>
      <c r="N379" s="275"/>
    </row>
    <row r="380" spans="5:14">
      <c r="E380" s="275"/>
      <c r="F380" s="275"/>
      <c r="G380" s="275"/>
      <c r="H380" s="275"/>
      <c r="I380" s="275"/>
      <c r="J380" s="275"/>
      <c r="K380" s="275"/>
      <c r="L380" s="275"/>
      <c r="M380" s="275"/>
      <c r="N380" s="275"/>
    </row>
    <row r="381" spans="5:14">
      <c r="E381" s="275"/>
      <c r="F381" s="275"/>
      <c r="G381" s="275"/>
      <c r="H381" s="275"/>
      <c r="I381" s="275"/>
      <c r="J381" s="275"/>
      <c r="K381" s="275"/>
      <c r="L381" s="275"/>
      <c r="M381" s="275"/>
      <c r="N381" s="275"/>
    </row>
    <row r="382" spans="5:14">
      <c r="E382" s="275"/>
      <c r="F382" s="275"/>
      <c r="G382" s="275"/>
      <c r="H382" s="275"/>
      <c r="I382" s="275"/>
      <c r="J382" s="275"/>
      <c r="K382" s="275"/>
      <c r="L382" s="275"/>
      <c r="M382" s="275"/>
      <c r="N382" s="275"/>
    </row>
    <row r="383" spans="5:14">
      <c r="E383" s="275"/>
      <c r="F383" s="275"/>
      <c r="G383" s="275"/>
      <c r="H383" s="275"/>
      <c r="I383" s="275"/>
      <c r="J383" s="275"/>
      <c r="K383" s="275"/>
      <c r="L383" s="275"/>
      <c r="M383" s="275"/>
      <c r="N383" s="275"/>
    </row>
    <row r="384" spans="5:14">
      <c r="E384" s="275"/>
      <c r="F384" s="275"/>
      <c r="G384" s="275"/>
      <c r="H384" s="275"/>
      <c r="I384" s="275"/>
      <c r="J384" s="275"/>
      <c r="K384" s="275"/>
      <c r="L384" s="275"/>
      <c r="M384" s="275"/>
      <c r="N384" s="275"/>
    </row>
    <row r="385" spans="5:14">
      <c r="E385" s="275"/>
      <c r="F385" s="275"/>
      <c r="G385" s="275"/>
      <c r="H385" s="275"/>
      <c r="I385" s="275"/>
      <c r="J385" s="275"/>
      <c r="K385" s="275"/>
      <c r="L385" s="275"/>
      <c r="M385" s="275"/>
      <c r="N385" s="275"/>
    </row>
    <row r="386" spans="5:14">
      <c r="E386" s="275"/>
      <c r="F386" s="275"/>
      <c r="G386" s="275"/>
      <c r="H386" s="275"/>
      <c r="I386" s="275"/>
      <c r="J386" s="275"/>
      <c r="K386" s="275"/>
      <c r="L386" s="275"/>
      <c r="M386" s="275"/>
      <c r="N386" s="275"/>
    </row>
    <row r="387" spans="5:14">
      <c r="E387" s="275"/>
      <c r="F387" s="275"/>
      <c r="G387" s="275"/>
      <c r="H387" s="275"/>
      <c r="I387" s="275"/>
      <c r="J387" s="275"/>
      <c r="K387" s="275"/>
      <c r="L387" s="275"/>
      <c r="M387" s="275"/>
      <c r="N387" s="275"/>
    </row>
    <row r="388" spans="5:14">
      <c r="E388" s="275"/>
      <c r="F388" s="275"/>
      <c r="G388" s="275"/>
      <c r="H388" s="275"/>
      <c r="I388" s="275"/>
      <c r="J388" s="275"/>
      <c r="K388" s="275"/>
      <c r="L388" s="275"/>
      <c r="M388" s="275"/>
      <c r="N388" s="275"/>
    </row>
    <row r="389" spans="5:14">
      <c r="E389" s="275"/>
      <c r="F389" s="275"/>
      <c r="G389" s="275"/>
      <c r="H389" s="275"/>
      <c r="I389" s="275"/>
      <c r="J389" s="275"/>
      <c r="K389" s="275"/>
      <c r="L389" s="275"/>
      <c r="M389" s="275"/>
      <c r="N389" s="275"/>
    </row>
    <row r="390" spans="5:14">
      <c r="E390" s="275"/>
      <c r="F390" s="275"/>
      <c r="G390" s="275"/>
      <c r="H390" s="275"/>
      <c r="I390" s="275"/>
      <c r="J390" s="275"/>
      <c r="K390" s="275"/>
      <c r="L390" s="275"/>
      <c r="M390" s="275"/>
      <c r="N390" s="275"/>
    </row>
    <row r="391" spans="5:14">
      <c r="E391" s="275"/>
      <c r="F391" s="275"/>
      <c r="G391" s="275"/>
      <c r="H391" s="275"/>
      <c r="I391" s="275"/>
      <c r="J391" s="275"/>
      <c r="K391" s="275"/>
      <c r="L391" s="275"/>
      <c r="M391" s="275"/>
      <c r="N391" s="275"/>
    </row>
    <row r="392" spans="5:14">
      <c r="E392" s="275"/>
      <c r="F392" s="275"/>
      <c r="G392" s="275"/>
      <c r="H392" s="275"/>
      <c r="I392" s="275"/>
      <c r="J392" s="275"/>
      <c r="K392" s="275"/>
      <c r="L392" s="275"/>
      <c r="M392" s="275"/>
      <c r="N392" s="275"/>
    </row>
    <row r="393" spans="5:14">
      <c r="E393" s="275"/>
      <c r="F393" s="275"/>
      <c r="G393" s="275"/>
      <c r="H393" s="275"/>
      <c r="I393" s="275"/>
      <c r="J393" s="275"/>
      <c r="K393" s="275"/>
      <c r="L393" s="275"/>
      <c r="M393" s="275"/>
      <c r="N393" s="275"/>
    </row>
    <row r="394" spans="5:14">
      <c r="E394" s="275"/>
      <c r="F394" s="275"/>
      <c r="G394" s="275"/>
      <c r="H394" s="275"/>
      <c r="I394" s="275"/>
      <c r="J394" s="275"/>
      <c r="K394" s="275"/>
      <c r="L394" s="275"/>
      <c r="M394" s="275"/>
      <c r="N394" s="275"/>
    </row>
    <row r="395" spans="5:14">
      <c r="E395" s="275"/>
      <c r="F395" s="275"/>
      <c r="G395" s="275"/>
      <c r="H395" s="275"/>
      <c r="I395" s="275"/>
      <c r="J395" s="275"/>
      <c r="K395" s="275"/>
      <c r="L395" s="275"/>
      <c r="M395" s="275"/>
      <c r="N395" s="275"/>
    </row>
    <row r="396" spans="5:14">
      <c r="E396" s="275"/>
      <c r="F396" s="275"/>
      <c r="G396" s="275"/>
      <c r="H396" s="275"/>
      <c r="I396" s="275"/>
      <c r="J396" s="275"/>
      <c r="K396" s="275"/>
      <c r="L396" s="275"/>
      <c r="M396" s="275"/>
      <c r="N396" s="275"/>
    </row>
    <row r="397" spans="5:14">
      <c r="E397" s="275"/>
      <c r="F397" s="275"/>
      <c r="G397" s="275"/>
      <c r="H397" s="275"/>
      <c r="I397" s="275"/>
      <c r="J397" s="275"/>
      <c r="K397" s="275"/>
      <c r="L397" s="275"/>
      <c r="M397" s="275"/>
      <c r="N397" s="275"/>
    </row>
    <row r="398" spans="5:14">
      <c r="E398" s="275"/>
      <c r="F398" s="275"/>
      <c r="G398" s="275"/>
      <c r="H398" s="275"/>
      <c r="I398" s="275"/>
      <c r="J398" s="275"/>
      <c r="K398" s="275"/>
      <c r="L398" s="275"/>
      <c r="M398" s="275"/>
      <c r="N398" s="275"/>
    </row>
    <row r="399" spans="5:14">
      <c r="E399" s="275"/>
      <c r="F399" s="275"/>
      <c r="G399" s="275"/>
      <c r="H399" s="275"/>
      <c r="I399" s="275"/>
      <c r="J399" s="275"/>
      <c r="K399" s="275"/>
      <c r="L399" s="275"/>
      <c r="M399" s="275"/>
      <c r="N399" s="275"/>
    </row>
    <row r="400" spans="5:14">
      <c r="E400" s="275"/>
      <c r="F400" s="275"/>
      <c r="G400" s="275"/>
      <c r="H400" s="275"/>
      <c r="I400" s="275"/>
      <c r="J400" s="275"/>
      <c r="K400" s="275"/>
      <c r="L400" s="275"/>
      <c r="M400" s="275"/>
      <c r="N400" s="275"/>
    </row>
    <row r="401" spans="5:14">
      <c r="E401" s="275"/>
      <c r="F401" s="275"/>
      <c r="G401" s="275"/>
      <c r="H401" s="275"/>
      <c r="I401" s="275"/>
      <c r="J401" s="275"/>
      <c r="K401" s="275"/>
      <c r="L401" s="275"/>
      <c r="M401" s="275"/>
      <c r="N401" s="275"/>
    </row>
    <row r="402" spans="5:14">
      <c r="E402" s="275"/>
      <c r="F402" s="275"/>
      <c r="G402" s="275"/>
      <c r="H402" s="275"/>
      <c r="I402" s="275"/>
      <c r="J402" s="275"/>
      <c r="K402" s="275"/>
      <c r="L402" s="275"/>
      <c r="M402" s="275"/>
      <c r="N402" s="275"/>
    </row>
    <row r="403" spans="5:14">
      <c r="E403" s="275"/>
      <c r="F403" s="275"/>
      <c r="G403" s="275"/>
      <c r="H403" s="275"/>
      <c r="I403" s="275"/>
      <c r="J403" s="275"/>
      <c r="K403" s="275"/>
      <c r="L403" s="275"/>
      <c r="M403" s="275"/>
      <c r="N403" s="275"/>
    </row>
    <row r="404" spans="5:14">
      <c r="E404" s="275"/>
      <c r="F404" s="275"/>
      <c r="G404" s="275"/>
      <c r="H404" s="275"/>
      <c r="I404" s="275"/>
      <c r="J404" s="275"/>
      <c r="K404" s="275"/>
      <c r="L404" s="275"/>
      <c r="M404" s="275"/>
      <c r="N404" s="275"/>
    </row>
    <row r="405" spans="5:14">
      <c r="E405" s="275"/>
      <c r="F405" s="275"/>
      <c r="G405" s="275"/>
      <c r="H405" s="275"/>
      <c r="I405" s="275"/>
      <c r="J405" s="275"/>
      <c r="K405" s="275"/>
      <c r="L405" s="275"/>
      <c r="M405" s="275"/>
      <c r="N405" s="275"/>
    </row>
    <row r="406" spans="5:14">
      <c r="E406" s="275"/>
      <c r="F406" s="275"/>
      <c r="G406" s="275"/>
      <c r="H406" s="275"/>
      <c r="I406" s="275"/>
      <c r="J406" s="275"/>
      <c r="K406" s="275"/>
      <c r="L406" s="275"/>
      <c r="M406" s="275"/>
      <c r="N406" s="275"/>
    </row>
    <row r="407" spans="5:14">
      <c r="E407" s="275"/>
      <c r="F407" s="275"/>
      <c r="G407" s="275"/>
      <c r="H407" s="275"/>
      <c r="I407" s="275"/>
      <c r="J407" s="275"/>
      <c r="K407" s="275"/>
      <c r="L407" s="275"/>
      <c r="M407" s="275"/>
      <c r="N407" s="275"/>
    </row>
    <row r="408" spans="5:14">
      <c r="E408" s="275"/>
      <c r="F408" s="275"/>
      <c r="G408" s="275"/>
      <c r="H408" s="275"/>
      <c r="I408" s="275"/>
      <c r="J408" s="275"/>
      <c r="K408" s="275"/>
      <c r="L408" s="275"/>
      <c r="M408" s="275"/>
      <c r="N408" s="275"/>
    </row>
    <row r="409" spans="5:14">
      <c r="E409" s="275"/>
      <c r="F409" s="275"/>
      <c r="G409" s="275"/>
      <c r="H409" s="275"/>
      <c r="I409" s="275"/>
      <c r="J409" s="275"/>
      <c r="K409" s="275"/>
      <c r="L409" s="275"/>
      <c r="M409" s="275"/>
      <c r="N409" s="275"/>
    </row>
    <row r="410" spans="5:14">
      <c r="E410" s="275"/>
      <c r="F410" s="275"/>
      <c r="G410" s="275"/>
      <c r="H410" s="275"/>
      <c r="I410" s="275"/>
      <c r="J410" s="275"/>
      <c r="K410" s="275"/>
      <c r="L410" s="275"/>
      <c r="M410" s="275"/>
      <c r="N410" s="275"/>
    </row>
    <row r="411" spans="5:14">
      <c r="E411" s="275"/>
      <c r="F411" s="275"/>
      <c r="G411" s="275"/>
      <c r="H411" s="275"/>
      <c r="I411" s="275"/>
      <c r="J411" s="275"/>
      <c r="K411" s="275"/>
      <c r="L411" s="275"/>
      <c r="M411" s="275"/>
      <c r="N411" s="275"/>
    </row>
    <row r="412" spans="5:14">
      <c r="E412" s="275"/>
      <c r="F412" s="275"/>
      <c r="G412" s="275"/>
      <c r="H412" s="275"/>
      <c r="I412" s="275"/>
      <c r="J412" s="275"/>
      <c r="K412" s="275"/>
      <c r="L412" s="275"/>
      <c r="M412" s="275"/>
      <c r="N412" s="275"/>
    </row>
    <row r="413" spans="5:14">
      <c r="E413" s="275"/>
      <c r="F413" s="275"/>
      <c r="G413" s="275"/>
      <c r="H413" s="275"/>
      <c r="I413" s="275"/>
      <c r="J413" s="275"/>
      <c r="K413" s="275"/>
      <c r="L413" s="275"/>
      <c r="M413" s="275"/>
      <c r="N413" s="275"/>
    </row>
    <row r="414" spans="5:14">
      <c r="E414" s="275"/>
      <c r="F414" s="275"/>
      <c r="G414" s="275"/>
      <c r="H414" s="275"/>
      <c r="I414" s="275"/>
      <c r="J414" s="275"/>
      <c r="K414" s="275"/>
      <c r="L414" s="275"/>
      <c r="M414" s="275"/>
      <c r="N414" s="275"/>
    </row>
    <row r="415" spans="5:14">
      <c r="E415" s="275"/>
      <c r="F415" s="275"/>
      <c r="G415" s="275"/>
      <c r="H415" s="275"/>
      <c r="I415" s="275"/>
      <c r="J415" s="275"/>
      <c r="K415" s="275"/>
      <c r="L415" s="275"/>
      <c r="M415" s="275"/>
      <c r="N415" s="275"/>
    </row>
    <row r="416" spans="5:14">
      <c r="E416" s="275"/>
      <c r="F416" s="275"/>
      <c r="G416" s="275"/>
      <c r="H416" s="275"/>
      <c r="I416" s="275"/>
      <c r="J416" s="275"/>
      <c r="K416" s="275"/>
      <c r="L416" s="275"/>
      <c r="M416" s="275"/>
      <c r="N416" s="275"/>
    </row>
    <row r="417" spans="5:14">
      <c r="E417" s="275"/>
      <c r="F417" s="275"/>
      <c r="G417" s="275"/>
      <c r="H417" s="275"/>
      <c r="I417" s="275"/>
      <c r="J417" s="275"/>
      <c r="K417" s="275"/>
      <c r="L417" s="275"/>
      <c r="M417" s="275"/>
      <c r="N417" s="275"/>
    </row>
    <row r="418" spans="5:14">
      <c r="E418" s="275"/>
      <c r="F418" s="275"/>
      <c r="G418" s="275"/>
      <c r="H418" s="275"/>
      <c r="I418" s="275"/>
      <c r="J418" s="275"/>
      <c r="K418" s="275"/>
      <c r="L418" s="275"/>
      <c r="M418" s="275"/>
      <c r="N418" s="275"/>
    </row>
    <row r="419" spans="5:14">
      <c r="E419" s="275"/>
      <c r="F419" s="275"/>
      <c r="G419" s="275"/>
      <c r="H419" s="275"/>
      <c r="I419" s="275"/>
      <c r="J419" s="275"/>
      <c r="K419" s="275"/>
      <c r="L419" s="275"/>
      <c r="M419" s="275"/>
      <c r="N419" s="275"/>
    </row>
    <row r="420" spans="5:14">
      <c r="E420" s="275"/>
      <c r="F420" s="275"/>
      <c r="G420" s="275"/>
      <c r="H420" s="275"/>
      <c r="I420" s="275"/>
      <c r="J420" s="275"/>
      <c r="K420" s="275"/>
      <c r="L420" s="275"/>
      <c r="M420" s="275"/>
      <c r="N420" s="275"/>
    </row>
    <row r="421" spans="5:14">
      <c r="E421" s="275"/>
      <c r="F421" s="275"/>
      <c r="G421" s="275"/>
      <c r="H421" s="275"/>
      <c r="I421" s="275"/>
      <c r="J421" s="275"/>
      <c r="K421" s="275"/>
      <c r="L421" s="275"/>
      <c r="M421" s="275"/>
      <c r="N421" s="275"/>
    </row>
    <row r="422" spans="5:14">
      <c r="E422" s="275"/>
      <c r="F422" s="275"/>
      <c r="G422" s="275"/>
      <c r="H422" s="275"/>
      <c r="I422" s="275"/>
      <c r="J422" s="275"/>
      <c r="K422" s="275"/>
      <c r="L422" s="275"/>
      <c r="M422" s="275"/>
      <c r="N422" s="275"/>
    </row>
    <row r="423" spans="5:14">
      <c r="E423" s="275"/>
      <c r="F423" s="275"/>
      <c r="G423" s="275"/>
      <c r="H423" s="275"/>
      <c r="I423" s="275"/>
      <c r="J423" s="275"/>
      <c r="K423" s="275"/>
      <c r="L423" s="275"/>
      <c r="M423" s="275"/>
      <c r="N423" s="275"/>
    </row>
    <row r="424" spans="5:14">
      <c r="E424" s="275"/>
      <c r="F424" s="275"/>
      <c r="G424" s="275"/>
      <c r="H424" s="275"/>
      <c r="I424" s="275"/>
      <c r="J424" s="275"/>
      <c r="K424" s="275"/>
      <c r="L424" s="275"/>
      <c r="M424" s="275"/>
      <c r="N424" s="275"/>
    </row>
    <row r="425" spans="5:14">
      <c r="E425" s="275"/>
      <c r="F425" s="275"/>
      <c r="G425" s="275"/>
      <c r="H425" s="275"/>
      <c r="I425" s="275"/>
      <c r="J425" s="275"/>
      <c r="K425" s="275"/>
      <c r="L425" s="275"/>
      <c r="M425" s="275"/>
      <c r="N425" s="275"/>
    </row>
    <row r="426" spans="5:14">
      <c r="E426" s="275"/>
      <c r="F426" s="275"/>
      <c r="G426" s="275"/>
      <c r="H426" s="275"/>
      <c r="I426" s="275"/>
      <c r="J426" s="275"/>
      <c r="K426" s="275"/>
      <c r="L426" s="275"/>
      <c r="M426" s="275"/>
      <c r="N426" s="275"/>
    </row>
    <row r="427" spans="5:14">
      <c r="E427" s="275"/>
      <c r="F427" s="275"/>
      <c r="G427" s="275"/>
      <c r="H427" s="275"/>
      <c r="I427" s="275"/>
      <c r="J427" s="275"/>
      <c r="K427" s="275"/>
      <c r="L427" s="275"/>
      <c r="M427" s="275"/>
      <c r="N427" s="275"/>
    </row>
    <row r="428" spans="5:14">
      <c r="E428" s="275"/>
      <c r="F428" s="275"/>
      <c r="G428" s="275"/>
      <c r="H428" s="275"/>
      <c r="I428" s="275"/>
      <c r="J428" s="275"/>
      <c r="K428" s="275"/>
      <c r="L428" s="275"/>
      <c r="M428" s="275"/>
      <c r="N428" s="275"/>
    </row>
    <row r="429" spans="5:14">
      <c r="E429" s="275"/>
      <c r="F429" s="275"/>
      <c r="G429" s="275"/>
      <c r="H429" s="275"/>
      <c r="I429" s="275"/>
      <c r="J429" s="275"/>
      <c r="K429" s="275"/>
      <c r="L429" s="275"/>
      <c r="M429" s="275"/>
      <c r="N429" s="275"/>
    </row>
    <row r="430" spans="5:14">
      <c r="E430" s="275"/>
      <c r="F430" s="275"/>
      <c r="G430" s="275"/>
      <c r="H430" s="275"/>
      <c r="I430" s="275"/>
      <c r="J430" s="275"/>
      <c r="K430" s="275"/>
      <c r="L430" s="275"/>
      <c r="M430" s="275"/>
      <c r="N430" s="275"/>
    </row>
    <row r="431" spans="5:14">
      <c r="E431" s="275"/>
      <c r="F431" s="275"/>
      <c r="G431" s="275"/>
      <c r="H431" s="275"/>
      <c r="I431" s="275"/>
      <c r="J431" s="275"/>
      <c r="K431" s="275"/>
      <c r="L431" s="275"/>
      <c r="M431" s="275"/>
      <c r="N431" s="275"/>
    </row>
    <row r="432" spans="5:14">
      <c r="E432" s="275"/>
      <c r="F432" s="275"/>
      <c r="G432" s="275"/>
      <c r="H432" s="275"/>
      <c r="I432" s="275"/>
      <c r="J432" s="275"/>
      <c r="K432" s="275"/>
      <c r="L432" s="275"/>
      <c r="M432" s="275"/>
      <c r="N432" s="275"/>
    </row>
    <row r="433" spans="5:14">
      <c r="E433" s="275"/>
      <c r="F433" s="275"/>
      <c r="G433" s="275"/>
      <c r="H433" s="275"/>
      <c r="I433" s="275"/>
      <c r="J433" s="275"/>
      <c r="K433" s="275"/>
      <c r="L433" s="275"/>
      <c r="M433" s="275"/>
      <c r="N433" s="275"/>
    </row>
    <row r="434" spans="5:14">
      <c r="E434" s="275"/>
      <c r="F434" s="275"/>
      <c r="G434" s="275"/>
      <c r="H434" s="275"/>
      <c r="I434" s="275"/>
      <c r="J434" s="275"/>
      <c r="K434" s="275"/>
      <c r="L434" s="275"/>
      <c r="M434" s="275"/>
      <c r="N434" s="275"/>
    </row>
    <row r="435" spans="5:14">
      <c r="E435" s="275"/>
      <c r="F435" s="275"/>
      <c r="G435" s="275"/>
      <c r="H435" s="275"/>
      <c r="I435" s="275"/>
      <c r="J435" s="275"/>
      <c r="K435" s="275"/>
      <c r="L435" s="275"/>
      <c r="M435" s="275"/>
      <c r="N435" s="275"/>
    </row>
    <row r="436" spans="5:14">
      <c r="E436" s="275"/>
      <c r="F436" s="275"/>
      <c r="G436" s="275"/>
      <c r="H436" s="275"/>
      <c r="I436" s="275"/>
      <c r="J436" s="275"/>
      <c r="K436" s="275"/>
      <c r="L436" s="275"/>
      <c r="M436" s="275"/>
      <c r="N436" s="275"/>
    </row>
    <row r="437" spans="5:14">
      <c r="E437" s="275"/>
      <c r="F437" s="275"/>
      <c r="G437" s="275"/>
      <c r="H437" s="275"/>
      <c r="I437" s="275"/>
      <c r="J437" s="275"/>
      <c r="K437" s="275"/>
      <c r="L437" s="275"/>
      <c r="M437" s="275"/>
      <c r="N437" s="275"/>
    </row>
    <row r="438" spans="5:14">
      <c r="E438" s="275"/>
      <c r="F438" s="275"/>
      <c r="G438" s="275"/>
      <c r="H438" s="275"/>
      <c r="I438" s="275"/>
      <c r="J438" s="275"/>
      <c r="K438" s="275"/>
      <c r="L438" s="275"/>
      <c r="M438" s="275"/>
      <c r="N438" s="275"/>
    </row>
    <row r="439" spans="5:14">
      <c r="E439" s="275"/>
      <c r="F439" s="275"/>
      <c r="G439" s="275"/>
      <c r="H439" s="275"/>
      <c r="I439" s="275"/>
      <c r="J439" s="275"/>
      <c r="K439" s="275"/>
      <c r="L439" s="275"/>
      <c r="M439" s="275"/>
      <c r="N439" s="275"/>
    </row>
    <row r="440" spans="5:14">
      <c r="E440" s="275"/>
      <c r="F440" s="275"/>
      <c r="G440" s="275"/>
      <c r="H440" s="275"/>
      <c r="I440" s="275"/>
      <c r="J440" s="275"/>
      <c r="K440" s="275"/>
      <c r="L440" s="275"/>
      <c r="M440" s="275"/>
      <c r="N440" s="275"/>
    </row>
    <row r="441" spans="5:14">
      <c r="E441" s="275"/>
      <c r="F441" s="275"/>
      <c r="G441" s="275"/>
      <c r="H441" s="275"/>
      <c r="I441" s="275"/>
      <c r="J441" s="275"/>
      <c r="K441" s="275"/>
      <c r="L441" s="275"/>
      <c r="M441" s="275"/>
      <c r="N441" s="275"/>
    </row>
    <row r="442" spans="5:14">
      <c r="E442" s="275"/>
      <c r="F442" s="275"/>
      <c r="G442" s="275"/>
      <c r="H442" s="275"/>
      <c r="I442" s="275"/>
      <c r="J442" s="275"/>
      <c r="K442" s="275"/>
      <c r="L442" s="275"/>
      <c r="M442" s="275"/>
      <c r="N442" s="275"/>
    </row>
    <row r="443" spans="5:14">
      <c r="E443" s="275"/>
      <c r="F443" s="275"/>
      <c r="G443" s="275"/>
      <c r="H443" s="275"/>
      <c r="I443" s="275"/>
      <c r="J443" s="275"/>
      <c r="K443" s="275"/>
      <c r="L443" s="275"/>
      <c r="M443" s="275"/>
      <c r="N443" s="275"/>
    </row>
    <row r="444" spans="5:14">
      <c r="E444" s="275"/>
      <c r="F444" s="275"/>
      <c r="G444" s="275"/>
      <c r="H444" s="275"/>
      <c r="I444" s="275"/>
      <c r="J444" s="275"/>
      <c r="K444" s="275"/>
      <c r="L444" s="275"/>
      <c r="M444" s="275"/>
      <c r="N444" s="275"/>
    </row>
    <row r="445" spans="5:14">
      <c r="E445" s="275"/>
      <c r="F445" s="275"/>
      <c r="G445" s="275"/>
      <c r="H445" s="275"/>
      <c r="I445" s="275"/>
      <c r="J445" s="275"/>
      <c r="K445" s="275"/>
      <c r="L445" s="275"/>
      <c r="M445" s="275"/>
      <c r="N445" s="275"/>
    </row>
    <row r="446" spans="5:14">
      <c r="E446" s="275"/>
      <c r="F446" s="275"/>
      <c r="G446" s="275"/>
      <c r="H446" s="275"/>
      <c r="I446" s="275"/>
      <c r="J446" s="275"/>
      <c r="K446" s="275"/>
      <c r="L446" s="275"/>
      <c r="M446" s="275"/>
      <c r="N446" s="275"/>
    </row>
    <row r="447" spans="5:14">
      <c r="E447" s="275"/>
      <c r="F447" s="275"/>
      <c r="G447" s="275"/>
      <c r="H447" s="275"/>
      <c r="I447" s="275"/>
      <c r="J447" s="275"/>
      <c r="K447" s="275"/>
      <c r="L447" s="275"/>
      <c r="M447" s="275"/>
      <c r="N447" s="275"/>
    </row>
    <row r="448" spans="5:14">
      <c r="E448" s="275"/>
      <c r="F448" s="275"/>
      <c r="G448" s="275"/>
      <c r="H448" s="275"/>
      <c r="I448" s="275"/>
      <c r="J448" s="275"/>
      <c r="K448" s="275"/>
      <c r="L448" s="275"/>
      <c r="M448" s="275"/>
      <c r="N448" s="275"/>
    </row>
    <row r="449" spans="5:14">
      <c r="E449" s="275"/>
      <c r="F449" s="275"/>
      <c r="G449" s="275"/>
      <c r="H449" s="275"/>
      <c r="I449" s="275"/>
      <c r="J449" s="275"/>
      <c r="K449" s="275"/>
      <c r="L449" s="275"/>
      <c r="M449" s="275"/>
      <c r="N449" s="275"/>
    </row>
    <row r="450" spans="5:14">
      <c r="E450" s="275"/>
      <c r="F450" s="275"/>
      <c r="G450" s="275"/>
      <c r="H450" s="275"/>
      <c r="I450" s="275"/>
      <c r="J450" s="275"/>
      <c r="K450" s="275"/>
      <c r="L450" s="275"/>
      <c r="M450" s="275"/>
      <c r="N450" s="275"/>
    </row>
    <row r="451" spans="5:14">
      <c r="E451" s="275"/>
      <c r="F451" s="275"/>
      <c r="G451" s="275"/>
      <c r="H451" s="275"/>
      <c r="I451" s="275"/>
      <c r="J451" s="275"/>
      <c r="K451" s="275"/>
      <c r="L451" s="275"/>
      <c r="M451" s="275"/>
      <c r="N451" s="275"/>
    </row>
    <row r="452" spans="5:14">
      <c r="E452" s="275"/>
      <c r="F452" s="275"/>
      <c r="G452" s="275"/>
      <c r="H452" s="275"/>
      <c r="I452" s="275"/>
      <c r="J452" s="275"/>
      <c r="K452" s="275"/>
      <c r="L452" s="275"/>
      <c r="M452" s="275"/>
      <c r="N452" s="275"/>
    </row>
    <row r="453" spans="5:14">
      <c r="E453" s="275"/>
      <c r="F453" s="275"/>
      <c r="G453" s="275"/>
      <c r="H453" s="275"/>
      <c r="I453" s="275"/>
      <c r="J453" s="275"/>
      <c r="K453" s="275"/>
      <c r="L453" s="275"/>
      <c r="M453" s="275"/>
      <c r="N453" s="275"/>
    </row>
    <row r="454" spans="5:14">
      <c r="E454" s="275"/>
      <c r="F454" s="275"/>
      <c r="G454" s="275"/>
      <c r="H454" s="275"/>
      <c r="I454" s="275"/>
      <c r="J454" s="275"/>
      <c r="K454" s="275"/>
      <c r="L454" s="275"/>
      <c r="M454" s="275"/>
      <c r="N454" s="275"/>
    </row>
    <row r="455" spans="5:14">
      <c r="E455" s="275"/>
      <c r="F455" s="275"/>
      <c r="G455" s="275"/>
      <c r="H455" s="275"/>
      <c r="I455" s="275"/>
      <c r="J455" s="275"/>
      <c r="K455" s="275"/>
      <c r="L455" s="275"/>
      <c r="M455" s="275"/>
      <c r="N455" s="275"/>
    </row>
    <row r="456" spans="5:14">
      <c r="E456" s="275"/>
      <c r="F456" s="275"/>
      <c r="G456" s="275"/>
      <c r="H456" s="275"/>
      <c r="I456" s="275"/>
      <c r="J456" s="275"/>
      <c r="K456" s="275"/>
      <c r="L456" s="275"/>
      <c r="M456" s="275"/>
      <c r="N456" s="275"/>
    </row>
    <row r="457" spans="5:14">
      <c r="E457" s="275"/>
      <c r="F457" s="275"/>
      <c r="G457" s="275"/>
      <c r="H457" s="275"/>
      <c r="I457" s="275"/>
      <c r="J457" s="275"/>
      <c r="K457" s="275"/>
      <c r="L457" s="275"/>
      <c r="M457" s="275"/>
      <c r="N457" s="275"/>
    </row>
    <row r="458" spans="5:14">
      <c r="E458" s="275"/>
      <c r="F458" s="275"/>
      <c r="G458" s="275"/>
      <c r="H458" s="275"/>
      <c r="I458" s="275"/>
      <c r="J458" s="275"/>
      <c r="K458" s="275"/>
      <c r="L458" s="275"/>
      <c r="M458" s="275"/>
      <c r="N458" s="275"/>
    </row>
    <row r="459" spans="5:14">
      <c r="E459" s="275"/>
      <c r="F459" s="275"/>
      <c r="G459" s="275"/>
      <c r="H459" s="275"/>
      <c r="I459" s="275"/>
      <c r="J459" s="275"/>
      <c r="K459" s="275"/>
      <c r="L459" s="275"/>
      <c r="M459" s="275"/>
      <c r="N459" s="275"/>
    </row>
    <row r="460" spans="5:14">
      <c r="E460" s="275"/>
      <c r="F460" s="275"/>
      <c r="G460" s="275"/>
      <c r="H460" s="275"/>
      <c r="I460" s="275"/>
      <c r="J460" s="275"/>
      <c r="K460" s="275"/>
      <c r="L460" s="275"/>
      <c r="M460" s="275"/>
      <c r="N460" s="275"/>
    </row>
    <row r="461" spans="5:14">
      <c r="E461" s="275"/>
      <c r="F461" s="275"/>
      <c r="G461" s="275"/>
      <c r="H461" s="275"/>
      <c r="I461" s="275"/>
      <c r="J461" s="275"/>
      <c r="K461" s="275"/>
      <c r="L461" s="275"/>
      <c r="M461" s="275"/>
      <c r="N461" s="275"/>
    </row>
    <row r="462" spans="5:14">
      <c r="E462" s="275"/>
      <c r="F462" s="275"/>
      <c r="G462" s="275"/>
      <c r="H462" s="275"/>
      <c r="I462" s="275"/>
      <c r="J462" s="275"/>
      <c r="K462" s="275"/>
      <c r="L462" s="275"/>
      <c r="M462" s="275"/>
      <c r="N462" s="275"/>
    </row>
    <row r="463" spans="5:14">
      <c r="E463" s="275"/>
      <c r="F463" s="275"/>
      <c r="G463" s="275"/>
      <c r="H463" s="275"/>
      <c r="I463" s="275"/>
      <c r="J463" s="275"/>
      <c r="K463" s="275"/>
      <c r="L463" s="275"/>
      <c r="M463" s="275"/>
      <c r="N463" s="275"/>
    </row>
    <row r="464" spans="5:14">
      <c r="E464" s="275"/>
      <c r="F464" s="275"/>
      <c r="G464" s="275"/>
      <c r="H464" s="275"/>
      <c r="I464" s="275"/>
      <c r="J464" s="275"/>
      <c r="K464" s="275"/>
      <c r="L464" s="275"/>
      <c r="M464" s="275"/>
      <c r="N464" s="275"/>
    </row>
    <row r="465" spans="5:14">
      <c r="E465" s="275"/>
      <c r="F465" s="275"/>
      <c r="G465" s="275"/>
      <c r="H465" s="275"/>
      <c r="I465" s="275"/>
      <c r="J465" s="275"/>
      <c r="K465" s="275"/>
      <c r="L465" s="275"/>
      <c r="M465" s="275"/>
      <c r="N465" s="275"/>
    </row>
    <row r="466" spans="5:14">
      <c r="E466" s="275"/>
      <c r="F466" s="275"/>
      <c r="G466" s="275"/>
      <c r="H466" s="275"/>
      <c r="I466" s="275"/>
      <c r="J466" s="275"/>
      <c r="K466" s="275"/>
      <c r="L466" s="275"/>
      <c r="M466" s="275"/>
      <c r="N466" s="275"/>
    </row>
    <row r="467" spans="5:14">
      <c r="E467" s="275"/>
      <c r="F467" s="275"/>
      <c r="G467" s="275"/>
      <c r="H467" s="275"/>
      <c r="I467" s="275"/>
      <c r="J467" s="275"/>
      <c r="K467" s="275"/>
      <c r="L467" s="275"/>
      <c r="M467" s="275"/>
      <c r="N467" s="275"/>
    </row>
    <row r="468" spans="5:14">
      <c r="E468" s="275"/>
      <c r="F468" s="275"/>
      <c r="G468" s="275"/>
      <c r="H468" s="275"/>
      <c r="I468" s="275"/>
      <c r="J468" s="275"/>
      <c r="K468" s="275"/>
      <c r="L468" s="275"/>
      <c r="M468" s="275"/>
      <c r="N468" s="275"/>
    </row>
    <row r="469" spans="5:14">
      <c r="E469" s="275"/>
      <c r="F469" s="275"/>
      <c r="G469" s="275"/>
      <c r="H469" s="275"/>
      <c r="I469" s="275"/>
      <c r="J469" s="275"/>
      <c r="K469" s="275"/>
      <c r="L469" s="275"/>
      <c r="M469" s="275"/>
      <c r="N469" s="275"/>
    </row>
    <row r="470" spans="5:14">
      <c r="E470" s="275"/>
      <c r="F470" s="275"/>
      <c r="G470" s="275"/>
      <c r="H470" s="275"/>
      <c r="I470" s="275"/>
      <c r="J470" s="275"/>
      <c r="K470" s="275"/>
      <c r="L470" s="275"/>
      <c r="M470" s="275"/>
      <c r="N470" s="275"/>
    </row>
    <row r="471" spans="5:14">
      <c r="E471" s="275"/>
      <c r="F471" s="275"/>
      <c r="G471" s="275"/>
      <c r="H471" s="275"/>
      <c r="I471" s="275"/>
      <c r="J471" s="275"/>
      <c r="K471" s="275"/>
      <c r="L471" s="275"/>
      <c r="M471" s="275"/>
      <c r="N471" s="275"/>
    </row>
    <row r="472" spans="5:14">
      <c r="E472" s="275"/>
      <c r="F472" s="275"/>
      <c r="G472" s="275"/>
      <c r="H472" s="275"/>
      <c r="I472" s="275"/>
      <c r="J472" s="275"/>
      <c r="K472" s="275"/>
      <c r="L472" s="275"/>
      <c r="M472" s="275"/>
      <c r="N472" s="275"/>
    </row>
    <row r="473" spans="5:14">
      <c r="E473" s="275"/>
      <c r="F473" s="275"/>
      <c r="G473" s="275"/>
      <c r="H473" s="275"/>
      <c r="I473" s="275"/>
      <c r="J473" s="275"/>
      <c r="K473" s="275"/>
      <c r="L473" s="275"/>
      <c r="M473" s="275"/>
      <c r="N473" s="275"/>
    </row>
    <row r="474" spans="5:14">
      <c r="E474" s="275"/>
      <c r="F474" s="275"/>
      <c r="G474" s="275"/>
      <c r="H474" s="275"/>
      <c r="I474" s="275"/>
      <c r="J474" s="275"/>
      <c r="K474" s="275"/>
      <c r="L474" s="275"/>
      <c r="M474" s="275"/>
      <c r="N474" s="275"/>
    </row>
    <row r="475" spans="5:14">
      <c r="E475" s="275"/>
      <c r="F475" s="275"/>
      <c r="G475" s="275"/>
      <c r="H475" s="275"/>
      <c r="I475" s="275"/>
      <c r="J475" s="275"/>
      <c r="K475" s="275"/>
      <c r="L475" s="275"/>
      <c r="M475" s="275"/>
      <c r="N475" s="275"/>
    </row>
    <row r="476" spans="5:14">
      <c r="E476" s="275"/>
      <c r="F476" s="275"/>
      <c r="G476" s="275"/>
      <c r="H476" s="275"/>
      <c r="I476" s="275"/>
      <c r="J476" s="275"/>
      <c r="K476" s="275"/>
      <c r="L476" s="275"/>
      <c r="M476" s="275"/>
      <c r="N476" s="275"/>
    </row>
    <row r="477" spans="5:14">
      <c r="E477" s="275"/>
      <c r="F477" s="275"/>
      <c r="G477" s="275"/>
      <c r="H477" s="275"/>
      <c r="I477" s="275"/>
      <c r="J477" s="275"/>
      <c r="K477" s="275"/>
      <c r="L477" s="275"/>
      <c r="M477" s="275"/>
      <c r="N477" s="275"/>
    </row>
    <row r="478" spans="5:14">
      <c r="E478" s="275"/>
      <c r="F478" s="275"/>
      <c r="G478" s="275"/>
      <c r="H478" s="275"/>
      <c r="I478" s="275"/>
      <c r="J478" s="275"/>
      <c r="K478" s="275"/>
      <c r="L478" s="275"/>
      <c r="M478" s="275"/>
      <c r="N478" s="275"/>
    </row>
    <row r="479" spans="5:14">
      <c r="E479" s="275"/>
      <c r="F479" s="275"/>
      <c r="G479" s="275"/>
      <c r="H479" s="275"/>
      <c r="I479" s="275"/>
      <c r="J479" s="275"/>
      <c r="K479" s="275"/>
      <c r="L479" s="275"/>
      <c r="M479" s="275"/>
      <c r="N479" s="275"/>
    </row>
    <row r="480" spans="5:14">
      <c r="E480" s="275"/>
      <c r="F480" s="275"/>
      <c r="G480" s="275"/>
      <c r="H480" s="275"/>
      <c r="I480" s="275"/>
      <c r="J480" s="275"/>
      <c r="K480" s="275"/>
      <c r="L480" s="275"/>
      <c r="M480" s="275"/>
      <c r="N480" s="275"/>
    </row>
    <row r="481" spans="5:14">
      <c r="E481" s="275"/>
      <c r="F481" s="275"/>
      <c r="G481" s="275"/>
      <c r="H481" s="275"/>
      <c r="I481" s="275"/>
      <c r="J481" s="275"/>
      <c r="K481" s="275"/>
      <c r="L481" s="275"/>
      <c r="M481" s="275"/>
      <c r="N481" s="275"/>
    </row>
    <row r="482" spans="5:14">
      <c r="E482" s="275"/>
      <c r="F482" s="275"/>
      <c r="G482" s="275"/>
      <c r="H482" s="275"/>
      <c r="I482" s="275"/>
      <c r="J482" s="275"/>
      <c r="K482" s="275"/>
      <c r="L482" s="275"/>
      <c r="M482" s="275"/>
      <c r="N482" s="275"/>
    </row>
    <row r="483" spans="5:14">
      <c r="E483" s="275"/>
      <c r="F483" s="275"/>
      <c r="G483" s="275"/>
      <c r="H483" s="275"/>
      <c r="I483" s="275"/>
      <c r="J483" s="275"/>
      <c r="K483" s="275"/>
      <c r="L483" s="275"/>
      <c r="M483" s="275"/>
      <c r="N483" s="275"/>
    </row>
    <row r="484" spans="5:14">
      <c r="E484" s="275"/>
      <c r="F484" s="275"/>
      <c r="G484" s="275"/>
      <c r="H484" s="275"/>
      <c r="I484" s="275"/>
      <c r="J484" s="275"/>
      <c r="K484" s="275"/>
      <c r="L484" s="275"/>
      <c r="M484" s="275"/>
      <c r="N484" s="275"/>
    </row>
    <row r="485" spans="5:14">
      <c r="E485" s="275"/>
      <c r="F485" s="275"/>
      <c r="G485" s="275"/>
      <c r="H485" s="275"/>
      <c r="I485" s="275"/>
      <c r="J485" s="275"/>
      <c r="K485" s="275"/>
      <c r="L485" s="275"/>
      <c r="M485" s="275"/>
      <c r="N485" s="275"/>
    </row>
    <row r="486" spans="5:14">
      <c r="E486" s="275"/>
      <c r="F486" s="275"/>
      <c r="G486" s="275"/>
      <c r="H486" s="275"/>
      <c r="I486" s="275"/>
      <c r="J486" s="275"/>
      <c r="K486" s="275"/>
      <c r="L486" s="275"/>
      <c r="M486" s="275"/>
      <c r="N486" s="275"/>
    </row>
    <row r="487" spans="5:14">
      <c r="E487" s="275"/>
      <c r="F487" s="275"/>
      <c r="G487" s="275"/>
      <c r="H487" s="275"/>
      <c r="I487" s="275"/>
      <c r="J487" s="275"/>
      <c r="K487" s="275"/>
      <c r="L487" s="275"/>
      <c r="M487" s="275"/>
      <c r="N487" s="275"/>
    </row>
    <row r="488" spans="5:14">
      <c r="E488" s="275"/>
      <c r="F488" s="275"/>
      <c r="G488" s="275"/>
      <c r="H488" s="275"/>
      <c r="I488" s="275"/>
      <c r="J488" s="275"/>
      <c r="K488" s="275"/>
      <c r="L488" s="275"/>
      <c r="M488" s="275"/>
      <c r="N488" s="275"/>
    </row>
    <row r="489" spans="5:14">
      <c r="E489" s="275"/>
      <c r="F489" s="275"/>
      <c r="G489" s="275"/>
      <c r="H489" s="275"/>
      <c r="I489" s="275"/>
      <c r="J489" s="275"/>
      <c r="K489" s="275"/>
      <c r="L489" s="275"/>
      <c r="M489" s="275"/>
      <c r="N489" s="275"/>
    </row>
    <row r="490" spans="5:14">
      <c r="E490" s="275"/>
      <c r="F490" s="275"/>
      <c r="G490" s="275"/>
      <c r="H490" s="275"/>
      <c r="I490" s="275"/>
      <c r="J490" s="275"/>
      <c r="K490" s="275"/>
      <c r="L490" s="275"/>
      <c r="M490" s="275"/>
      <c r="N490" s="275"/>
    </row>
    <row r="491" spans="5:14">
      <c r="E491" s="275"/>
      <c r="F491" s="275"/>
      <c r="G491" s="275"/>
      <c r="H491" s="275"/>
      <c r="I491" s="275"/>
      <c r="J491" s="275"/>
      <c r="K491" s="275"/>
      <c r="L491" s="275"/>
      <c r="M491" s="275"/>
      <c r="N491" s="275"/>
    </row>
    <row r="492" spans="5:14">
      <c r="E492" s="275"/>
      <c r="F492" s="275"/>
      <c r="G492" s="275"/>
      <c r="H492" s="275"/>
      <c r="I492" s="275"/>
      <c r="J492" s="275"/>
      <c r="K492" s="275"/>
      <c r="L492" s="275"/>
      <c r="M492" s="275"/>
      <c r="N492" s="275"/>
    </row>
    <row r="493" spans="5:14">
      <c r="E493" s="275"/>
      <c r="F493" s="275"/>
      <c r="G493" s="275"/>
      <c r="H493" s="275"/>
      <c r="I493" s="275"/>
      <c r="J493" s="275"/>
      <c r="K493" s="275"/>
      <c r="L493" s="275"/>
      <c r="M493" s="275"/>
      <c r="N493" s="275"/>
    </row>
    <row r="494" spans="5:14">
      <c r="E494" s="275"/>
      <c r="F494" s="275"/>
      <c r="G494" s="275"/>
      <c r="H494" s="275"/>
      <c r="I494" s="275"/>
      <c r="J494" s="275"/>
      <c r="K494" s="275"/>
      <c r="L494" s="275"/>
      <c r="M494" s="275"/>
      <c r="N494" s="275"/>
    </row>
    <row r="495" spans="5:14">
      <c r="E495" s="275"/>
      <c r="F495" s="275"/>
      <c r="G495" s="275"/>
      <c r="H495" s="275"/>
      <c r="I495" s="275"/>
      <c r="J495" s="275"/>
      <c r="K495" s="275"/>
      <c r="L495" s="275"/>
      <c r="M495" s="275"/>
      <c r="N495" s="275"/>
    </row>
    <row r="496" spans="5:14">
      <c r="E496" s="275"/>
      <c r="F496" s="275"/>
      <c r="G496" s="275"/>
      <c r="H496" s="275"/>
      <c r="I496" s="275"/>
      <c r="J496" s="275"/>
      <c r="K496" s="275"/>
      <c r="L496" s="275"/>
      <c r="M496" s="275"/>
      <c r="N496" s="275"/>
    </row>
    <row r="497" spans="5:14">
      <c r="E497" s="275"/>
      <c r="F497" s="275"/>
      <c r="G497" s="275"/>
      <c r="H497" s="275"/>
      <c r="I497" s="275"/>
      <c r="J497" s="275"/>
      <c r="K497" s="275"/>
      <c r="L497" s="275"/>
      <c r="M497" s="275"/>
      <c r="N497" s="275"/>
    </row>
    <row r="498" spans="5:14">
      <c r="E498" s="275"/>
      <c r="F498" s="275"/>
      <c r="G498" s="275"/>
      <c r="H498" s="275"/>
      <c r="I498" s="275"/>
      <c r="J498" s="275"/>
      <c r="K498" s="275"/>
      <c r="L498" s="275"/>
      <c r="M498" s="275"/>
      <c r="N498" s="275"/>
    </row>
    <row r="499" spans="5:14">
      <c r="E499" s="275"/>
      <c r="F499" s="275"/>
      <c r="G499" s="275"/>
      <c r="H499" s="275"/>
      <c r="I499" s="275"/>
      <c r="J499" s="275"/>
      <c r="K499" s="275"/>
      <c r="L499" s="275"/>
      <c r="M499" s="275"/>
      <c r="N499" s="275"/>
    </row>
    <row r="500" spans="5:14">
      <c r="E500" s="275"/>
      <c r="F500" s="275"/>
      <c r="G500" s="275"/>
      <c r="H500" s="275"/>
      <c r="I500" s="275"/>
      <c r="J500" s="275"/>
      <c r="K500" s="275"/>
      <c r="L500" s="275"/>
      <c r="M500" s="275"/>
      <c r="N500" s="275"/>
    </row>
    <row r="501" spans="5:14">
      <c r="E501" s="275"/>
      <c r="F501" s="275"/>
      <c r="G501" s="275"/>
      <c r="H501" s="275"/>
      <c r="I501" s="275"/>
      <c r="J501" s="275"/>
      <c r="K501" s="275"/>
      <c r="L501" s="275"/>
      <c r="M501" s="275"/>
      <c r="N501" s="275"/>
    </row>
    <row r="502" spans="5:14">
      <c r="E502" s="275"/>
      <c r="F502" s="275"/>
      <c r="G502" s="275"/>
      <c r="H502" s="275"/>
      <c r="I502" s="275"/>
      <c r="J502" s="275"/>
      <c r="K502" s="275"/>
      <c r="L502" s="275"/>
      <c r="M502" s="275"/>
      <c r="N502" s="275"/>
    </row>
    <row r="503" spans="5:14">
      <c r="E503" s="275"/>
      <c r="F503" s="275"/>
      <c r="G503" s="275"/>
      <c r="H503" s="275"/>
      <c r="I503" s="275"/>
      <c r="J503" s="275"/>
      <c r="K503" s="275"/>
      <c r="L503" s="275"/>
      <c r="M503" s="275"/>
      <c r="N503" s="275"/>
    </row>
    <row r="504" spans="5:14">
      <c r="E504" s="275"/>
      <c r="F504" s="275"/>
      <c r="G504" s="275"/>
      <c r="H504" s="275"/>
      <c r="I504" s="275"/>
      <c r="J504" s="275"/>
      <c r="K504" s="275"/>
      <c r="L504" s="275"/>
      <c r="M504" s="275"/>
      <c r="N504" s="275"/>
    </row>
    <row r="505" spans="5:14">
      <c r="E505" s="275"/>
      <c r="F505" s="275"/>
      <c r="G505" s="275"/>
      <c r="H505" s="275"/>
      <c r="I505" s="275"/>
      <c r="J505" s="275"/>
      <c r="K505" s="275"/>
      <c r="L505" s="275"/>
      <c r="M505" s="275"/>
      <c r="N505" s="275"/>
    </row>
    <row r="506" spans="5:14">
      <c r="E506" s="275"/>
      <c r="F506" s="275"/>
      <c r="G506" s="275"/>
      <c r="H506" s="275"/>
      <c r="I506" s="275"/>
      <c r="J506" s="275"/>
      <c r="K506" s="275"/>
      <c r="L506" s="275"/>
      <c r="M506" s="275"/>
      <c r="N506" s="275"/>
    </row>
    <row r="507" spans="5:14">
      <c r="E507" s="275"/>
      <c r="F507" s="275"/>
      <c r="G507" s="275"/>
      <c r="H507" s="275"/>
      <c r="I507" s="275"/>
      <c r="J507" s="275"/>
      <c r="K507" s="275"/>
      <c r="L507" s="275"/>
      <c r="M507" s="275"/>
      <c r="N507" s="275"/>
    </row>
    <row r="508" spans="5:14">
      <c r="E508" s="275"/>
      <c r="F508" s="275"/>
      <c r="G508" s="275"/>
      <c r="H508" s="275"/>
      <c r="I508" s="275"/>
      <c r="J508" s="275"/>
      <c r="K508" s="275"/>
      <c r="L508" s="275"/>
      <c r="M508" s="275"/>
      <c r="N508" s="275"/>
    </row>
    <row r="509" spans="5:14">
      <c r="E509" s="275"/>
      <c r="F509" s="275"/>
      <c r="G509" s="275"/>
      <c r="H509" s="275"/>
      <c r="I509" s="275"/>
      <c r="J509" s="275"/>
      <c r="K509" s="275"/>
      <c r="L509" s="275"/>
      <c r="M509" s="275"/>
      <c r="N509" s="275"/>
    </row>
    <row r="510" spans="5:14">
      <c r="E510" s="275"/>
      <c r="F510" s="275"/>
      <c r="G510" s="275"/>
      <c r="H510" s="275"/>
      <c r="I510" s="275"/>
      <c r="J510" s="275"/>
      <c r="K510" s="275"/>
      <c r="L510" s="275"/>
      <c r="M510" s="275"/>
      <c r="N510" s="275"/>
    </row>
    <row r="511" spans="5:14">
      <c r="E511" s="275"/>
      <c r="F511" s="275"/>
      <c r="G511" s="275"/>
      <c r="H511" s="275"/>
      <c r="I511" s="275"/>
      <c r="J511" s="275"/>
      <c r="K511" s="275"/>
      <c r="L511" s="275"/>
      <c r="M511" s="275"/>
      <c r="N511" s="275"/>
    </row>
    <row r="512" spans="5:14">
      <c r="E512" s="275"/>
      <c r="F512" s="275"/>
      <c r="G512" s="275"/>
      <c r="H512" s="275"/>
      <c r="I512" s="275"/>
      <c r="J512" s="275"/>
      <c r="K512" s="275"/>
      <c r="L512" s="275"/>
      <c r="M512" s="275"/>
      <c r="N512" s="275"/>
    </row>
    <row r="513" spans="5:14">
      <c r="E513" s="275"/>
      <c r="F513" s="275"/>
      <c r="G513" s="275"/>
      <c r="H513" s="275"/>
      <c r="I513" s="275"/>
      <c r="J513" s="275"/>
      <c r="K513" s="275"/>
      <c r="L513" s="275"/>
      <c r="M513" s="275"/>
      <c r="N513" s="275"/>
    </row>
    <row r="514" spans="5:14">
      <c r="E514" s="275"/>
      <c r="F514" s="275"/>
      <c r="G514" s="275"/>
      <c r="H514" s="275"/>
      <c r="I514" s="275"/>
      <c r="J514" s="275"/>
      <c r="K514" s="275"/>
      <c r="L514" s="275"/>
      <c r="M514" s="275"/>
      <c r="N514" s="275"/>
    </row>
    <row r="515" spans="5:14">
      <c r="E515" s="275"/>
      <c r="F515" s="275"/>
      <c r="G515" s="275"/>
      <c r="H515" s="275"/>
      <c r="I515" s="275"/>
      <c r="J515" s="275"/>
      <c r="K515" s="275"/>
      <c r="L515" s="275"/>
      <c r="M515" s="275"/>
      <c r="N515" s="275"/>
    </row>
    <row r="516" spans="5:14">
      <c r="E516" s="275"/>
      <c r="F516" s="275"/>
      <c r="G516" s="275"/>
      <c r="H516" s="275"/>
      <c r="I516" s="275"/>
      <c r="J516" s="275"/>
      <c r="K516" s="275"/>
      <c r="L516" s="275"/>
      <c r="M516" s="275"/>
      <c r="N516" s="275"/>
    </row>
    <row r="517" spans="5:14">
      <c r="E517" s="275"/>
      <c r="F517" s="275"/>
      <c r="G517" s="275"/>
      <c r="H517" s="275"/>
      <c r="I517" s="275"/>
      <c r="J517" s="275"/>
      <c r="K517" s="275"/>
      <c r="L517" s="275"/>
      <c r="M517" s="275"/>
      <c r="N517" s="275"/>
    </row>
    <row r="518" spans="5:14">
      <c r="E518" s="275"/>
      <c r="F518" s="275"/>
      <c r="G518" s="275"/>
      <c r="H518" s="275"/>
      <c r="I518" s="275"/>
      <c r="J518" s="275"/>
      <c r="K518" s="275"/>
      <c r="L518" s="275"/>
      <c r="M518" s="275"/>
      <c r="N518" s="275"/>
    </row>
    <row r="519" spans="5:14">
      <c r="E519" s="275"/>
      <c r="F519" s="275"/>
      <c r="G519" s="275"/>
      <c r="H519" s="275"/>
      <c r="I519" s="275"/>
      <c r="J519" s="275"/>
      <c r="K519" s="275"/>
      <c r="L519" s="275"/>
      <c r="M519" s="275"/>
      <c r="N519" s="275"/>
    </row>
    <row r="520" spans="5:14">
      <c r="E520" s="275"/>
      <c r="F520" s="275"/>
      <c r="G520" s="275"/>
      <c r="H520" s="275"/>
      <c r="I520" s="275"/>
      <c r="J520" s="275"/>
      <c r="K520" s="275"/>
      <c r="L520" s="275"/>
      <c r="M520" s="275"/>
      <c r="N520" s="275"/>
    </row>
    <row r="521" spans="5:14">
      <c r="E521" s="275"/>
      <c r="F521" s="275"/>
      <c r="G521" s="275"/>
      <c r="H521" s="275"/>
      <c r="I521" s="275"/>
      <c r="J521" s="275"/>
      <c r="K521" s="275"/>
      <c r="L521" s="275"/>
      <c r="M521" s="275"/>
      <c r="N521" s="275"/>
    </row>
    <row r="522" spans="5:14">
      <c r="E522" s="275"/>
      <c r="F522" s="275"/>
      <c r="G522" s="275"/>
      <c r="H522" s="275"/>
      <c r="I522" s="275"/>
      <c r="J522" s="275"/>
      <c r="K522" s="275"/>
      <c r="L522" s="275"/>
      <c r="M522" s="275"/>
      <c r="N522" s="275"/>
    </row>
    <row r="523" spans="5:14">
      <c r="E523" s="275"/>
      <c r="F523" s="275"/>
      <c r="G523" s="275"/>
      <c r="H523" s="275"/>
      <c r="I523" s="275"/>
      <c r="J523" s="275"/>
      <c r="K523" s="275"/>
      <c r="L523" s="275"/>
      <c r="M523" s="275"/>
      <c r="N523" s="275"/>
    </row>
    <row r="524" spans="5:14">
      <c r="E524" s="275"/>
      <c r="F524" s="275"/>
      <c r="G524" s="275"/>
      <c r="H524" s="275"/>
      <c r="I524" s="275"/>
      <c r="J524" s="275"/>
      <c r="K524" s="275"/>
      <c r="L524" s="275"/>
      <c r="M524" s="275"/>
      <c r="N524" s="275"/>
    </row>
    <row r="525" spans="5:14">
      <c r="E525" s="275"/>
      <c r="F525" s="275"/>
      <c r="G525" s="275"/>
      <c r="H525" s="275"/>
      <c r="I525" s="275"/>
      <c r="J525" s="275"/>
      <c r="K525" s="275"/>
      <c r="L525" s="275"/>
      <c r="M525" s="275"/>
      <c r="N525" s="275"/>
    </row>
    <row r="526" spans="5:14">
      <c r="E526" s="275"/>
      <c r="F526" s="275"/>
      <c r="G526" s="275"/>
      <c r="H526" s="275"/>
      <c r="I526" s="275"/>
      <c r="J526" s="275"/>
      <c r="K526" s="275"/>
      <c r="L526" s="275"/>
      <c r="M526" s="275"/>
      <c r="N526" s="275"/>
    </row>
    <row r="527" spans="5:14">
      <c r="E527" s="275"/>
      <c r="F527" s="275"/>
      <c r="G527" s="275"/>
      <c r="H527" s="275"/>
      <c r="I527" s="275"/>
      <c r="J527" s="275"/>
      <c r="K527" s="275"/>
      <c r="L527" s="275"/>
      <c r="M527" s="275"/>
      <c r="N527" s="275"/>
    </row>
    <row r="528" spans="5:14">
      <c r="E528" s="275"/>
      <c r="F528" s="275"/>
      <c r="G528" s="275"/>
      <c r="H528" s="275"/>
      <c r="I528" s="275"/>
      <c r="J528" s="275"/>
      <c r="K528" s="275"/>
      <c r="L528" s="275"/>
      <c r="M528" s="275"/>
      <c r="N528" s="275"/>
    </row>
    <row r="529" spans="5:14">
      <c r="E529" s="275"/>
      <c r="F529" s="275"/>
      <c r="G529" s="275"/>
      <c r="H529" s="275"/>
      <c r="I529" s="275"/>
      <c r="J529" s="275"/>
      <c r="K529" s="275"/>
      <c r="L529" s="275"/>
      <c r="M529" s="275"/>
      <c r="N529" s="275"/>
    </row>
    <row r="530" spans="5:14">
      <c r="E530" s="275"/>
      <c r="F530" s="275"/>
      <c r="G530" s="275"/>
      <c r="H530" s="275"/>
      <c r="I530" s="275"/>
      <c r="J530" s="275"/>
      <c r="K530" s="275"/>
      <c r="L530" s="275"/>
      <c r="M530" s="275"/>
      <c r="N530" s="275"/>
    </row>
    <row r="531" spans="5:14">
      <c r="E531" s="275"/>
      <c r="F531" s="275"/>
      <c r="G531" s="275"/>
      <c r="H531" s="275"/>
      <c r="I531" s="275"/>
      <c r="J531" s="275"/>
      <c r="K531" s="275"/>
      <c r="L531" s="275"/>
      <c r="M531" s="275"/>
      <c r="N531" s="275"/>
    </row>
    <row r="532" spans="5:14">
      <c r="E532" s="275"/>
      <c r="F532" s="275"/>
      <c r="G532" s="275"/>
      <c r="H532" s="275"/>
      <c r="I532" s="275"/>
      <c r="J532" s="275"/>
      <c r="K532" s="275"/>
      <c r="L532" s="275"/>
      <c r="M532" s="275"/>
      <c r="N532" s="275"/>
    </row>
    <row r="533" spans="5:14">
      <c r="E533" s="275"/>
      <c r="F533" s="275"/>
      <c r="G533" s="275"/>
      <c r="H533" s="275"/>
      <c r="I533" s="275"/>
      <c r="J533" s="275"/>
      <c r="K533" s="275"/>
      <c r="L533" s="275"/>
      <c r="M533" s="275"/>
      <c r="N533" s="275"/>
    </row>
    <row r="534" spans="5:14">
      <c r="E534" s="275"/>
      <c r="F534" s="275"/>
      <c r="G534" s="275"/>
      <c r="H534" s="275"/>
      <c r="I534" s="275"/>
      <c r="J534" s="275"/>
      <c r="K534" s="275"/>
      <c r="L534" s="275"/>
      <c r="M534" s="275"/>
      <c r="N534" s="275"/>
    </row>
    <row r="535" spans="5:14">
      <c r="E535" s="275"/>
      <c r="F535" s="275"/>
      <c r="G535" s="275"/>
      <c r="H535" s="275"/>
      <c r="I535" s="275"/>
      <c r="J535" s="275"/>
      <c r="K535" s="275"/>
      <c r="L535" s="275"/>
      <c r="M535" s="275"/>
      <c r="N535" s="275"/>
    </row>
    <row r="536" spans="5:14">
      <c r="E536" s="275"/>
      <c r="F536" s="275"/>
      <c r="G536" s="275"/>
      <c r="H536" s="275"/>
      <c r="I536" s="275"/>
      <c r="J536" s="275"/>
      <c r="K536" s="275"/>
      <c r="L536" s="275"/>
      <c r="M536" s="275"/>
      <c r="N536" s="275"/>
    </row>
    <row r="537" spans="5:14">
      <c r="E537" s="275"/>
      <c r="F537" s="275"/>
      <c r="G537" s="275"/>
      <c r="H537" s="275"/>
      <c r="I537" s="275"/>
      <c r="J537" s="275"/>
      <c r="K537" s="275"/>
      <c r="L537" s="275"/>
      <c r="M537" s="275"/>
      <c r="N537" s="275"/>
    </row>
    <row r="538" spans="5:14">
      <c r="E538" s="275"/>
      <c r="F538" s="275"/>
      <c r="G538" s="275"/>
      <c r="H538" s="275"/>
      <c r="I538" s="275"/>
      <c r="J538" s="275"/>
      <c r="K538" s="275"/>
      <c r="L538" s="275"/>
      <c r="M538" s="275"/>
      <c r="N538" s="275"/>
    </row>
    <row r="539" spans="5:14">
      <c r="E539" s="275"/>
      <c r="F539" s="275"/>
      <c r="G539" s="275"/>
      <c r="H539" s="275"/>
      <c r="I539" s="275"/>
      <c r="J539" s="275"/>
      <c r="K539" s="275"/>
      <c r="L539" s="275"/>
      <c r="M539" s="275"/>
      <c r="N539" s="275"/>
    </row>
    <row r="540" spans="5:14">
      <c r="E540" s="275"/>
      <c r="F540" s="275"/>
      <c r="G540" s="275"/>
      <c r="H540" s="275"/>
      <c r="I540" s="275"/>
      <c r="J540" s="275"/>
      <c r="K540" s="275"/>
      <c r="L540" s="275"/>
      <c r="M540" s="275"/>
      <c r="N540" s="275"/>
    </row>
    <row r="541" spans="5:14">
      <c r="E541" s="275"/>
      <c r="F541" s="275"/>
      <c r="G541" s="275"/>
      <c r="H541" s="275"/>
      <c r="I541" s="275"/>
      <c r="J541" s="275"/>
      <c r="K541" s="275"/>
      <c r="L541" s="275"/>
      <c r="M541" s="275"/>
      <c r="N541" s="275"/>
    </row>
    <row r="542" spans="5:14">
      <c r="E542" s="275"/>
      <c r="F542" s="275"/>
      <c r="G542" s="275"/>
      <c r="H542" s="275"/>
      <c r="I542" s="275"/>
      <c r="J542" s="275"/>
      <c r="K542" s="275"/>
      <c r="L542" s="275"/>
      <c r="M542" s="275"/>
      <c r="N542" s="275"/>
    </row>
    <row r="543" spans="5:14">
      <c r="E543" s="275"/>
      <c r="F543" s="275"/>
      <c r="G543" s="275"/>
      <c r="H543" s="275"/>
      <c r="I543" s="275"/>
      <c r="J543" s="275"/>
      <c r="K543" s="275"/>
      <c r="L543" s="275"/>
      <c r="M543" s="275"/>
      <c r="N543" s="275"/>
    </row>
    <row r="544" spans="5:14">
      <c r="E544" s="275"/>
      <c r="F544" s="275"/>
      <c r="G544" s="275"/>
      <c r="H544" s="275"/>
      <c r="I544" s="275"/>
      <c r="J544" s="275"/>
      <c r="K544" s="275"/>
      <c r="L544" s="275"/>
      <c r="M544" s="275"/>
      <c r="N544" s="275"/>
    </row>
    <row r="545" spans="5:14">
      <c r="E545" s="275"/>
      <c r="F545" s="275"/>
      <c r="G545" s="275"/>
      <c r="H545" s="275"/>
      <c r="I545" s="275"/>
      <c r="J545" s="275"/>
      <c r="K545" s="275"/>
      <c r="L545" s="275"/>
      <c r="M545" s="275"/>
      <c r="N545" s="275"/>
    </row>
    <row r="546" spans="5:14">
      <c r="E546" s="275"/>
      <c r="F546" s="275"/>
      <c r="G546" s="275"/>
      <c r="H546" s="275"/>
      <c r="I546" s="275"/>
      <c r="J546" s="275"/>
      <c r="K546" s="275"/>
      <c r="L546" s="275"/>
      <c r="M546" s="275"/>
      <c r="N546" s="275"/>
    </row>
    <row r="547" spans="5:14">
      <c r="E547" s="275"/>
      <c r="F547" s="275"/>
      <c r="G547" s="275"/>
      <c r="H547" s="275"/>
      <c r="I547" s="275"/>
      <c r="J547" s="275"/>
      <c r="K547" s="275"/>
      <c r="L547" s="275"/>
      <c r="M547" s="275"/>
      <c r="N547" s="275"/>
    </row>
    <row r="548" spans="5:14">
      <c r="E548" s="275"/>
      <c r="F548" s="275"/>
      <c r="G548" s="275"/>
      <c r="H548" s="275"/>
      <c r="I548" s="275"/>
      <c r="J548" s="275"/>
      <c r="K548" s="275"/>
      <c r="L548" s="275"/>
      <c r="M548" s="275"/>
      <c r="N548" s="275"/>
    </row>
    <row r="549" spans="5:14">
      <c r="E549" s="275"/>
      <c r="F549" s="275"/>
      <c r="G549" s="275"/>
      <c r="H549" s="275"/>
      <c r="I549" s="275"/>
      <c r="J549" s="275"/>
      <c r="K549" s="275"/>
      <c r="L549" s="275"/>
      <c r="M549" s="275"/>
      <c r="N549" s="275"/>
    </row>
    <row r="550" spans="5:14">
      <c r="E550" s="275"/>
      <c r="F550" s="275"/>
      <c r="G550" s="275"/>
      <c r="H550" s="275"/>
      <c r="I550" s="275"/>
      <c r="J550" s="275"/>
      <c r="K550" s="275"/>
      <c r="L550" s="275"/>
      <c r="M550" s="275"/>
      <c r="N550" s="275"/>
    </row>
    <row r="551" spans="5:14">
      <c r="E551" s="275"/>
      <c r="F551" s="275"/>
      <c r="G551" s="275"/>
      <c r="H551" s="275"/>
      <c r="I551" s="275"/>
      <c r="J551" s="275"/>
      <c r="K551" s="275"/>
      <c r="L551" s="275"/>
      <c r="M551" s="275"/>
      <c r="N551" s="275"/>
    </row>
    <row r="552" spans="5:14">
      <c r="E552" s="275"/>
      <c r="F552" s="275"/>
      <c r="G552" s="275"/>
      <c r="H552" s="275"/>
      <c r="I552" s="275"/>
      <c r="J552" s="275"/>
      <c r="K552" s="275"/>
      <c r="L552" s="275"/>
      <c r="M552" s="275"/>
      <c r="N552" s="275"/>
    </row>
    <row r="553" spans="5:14">
      <c r="E553" s="275"/>
      <c r="F553" s="275"/>
      <c r="G553" s="275"/>
      <c r="H553" s="275"/>
      <c r="I553" s="275"/>
      <c r="J553" s="275"/>
      <c r="K553" s="275"/>
      <c r="L553" s="275"/>
      <c r="M553" s="275"/>
      <c r="N553" s="275"/>
    </row>
    <row r="554" spans="5:14">
      <c r="E554" s="275"/>
      <c r="F554" s="275"/>
      <c r="G554" s="275"/>
      <c r="H554" s="275"/>
      <c r="I554" s="275"/>
      <c r="J554" s="275"/>
      <c r="K554" s="275"/>
      <c r="L554" s="275"/>
      <c r="M554" s="275"/>
      <c r="N554" s="275"/>
    </row>
    <row r="555" spans="5:14">
      <c r="E555" s="275"/>
      <c r="F555" s="275"/>
      <c r="G555" s="275"/>
      <c r="H555" s="275"/>
      <c r="I555" s="275"/>
      <c r="J555" s="275"/>
      <c r="K555" s="275"/>
      <c r="L555" s="275"/>
      <c r="M555" s="275"/>
      <c r="N555" s="275"/>
    </row>
    <row r="556" spans="5:14">
      <c r="E556" s="275"/>
      <c r="F556" s="275"/>
      <c r="G556" s="275"/>
      <c r="H556" s="275"/>
      <c r="I556" s="275"/>
      <c r="J556" s="275"/>
      <c r="K556" s="275"/>
      <c r="L556" s="275"/>
      <c r="M556" s="275"/>
      <c r="N556" s="275"/>
    </row>
    <row r="557" spans="5:14">
      <c r="E557" s="275"/>
      <c r="F557" s="275"/>
      <c r="G557" s="275"/>
      <c r="H557" s="275"/>
      <c r="I557" s="275"/>
      <c r="J557" s="275"/>
      <c r="K557" s="275"/>
      <c r="L557" s="275"/>
      <c r="M557" s="275"/>
      <c r="N557" s="275"/>
    </row>
    <row r="558" spans="5:14">
      <c r="E558" s="275"/>
      <c r="F558" s="275"/>
      <c r="G558" s="275"/>
      <c r="H558" s="275"/>
      <c r="I558" s="275"/>
      <c r="J558" s="275"/>
      <c r="K558" s="275"/>
      <c r="L558" s="275"/>
      <c r="M558" s="275"/>
      <c r="N558" s="275"/>
    </row>
    <row r="559" spans="5:14">
      <c r="E559" s="275"/>
      <c r="F559" s="275"/>
      <c r="G559" s="275"/>
      <c r="H559" s="275"/>
      <c r="I559" s="275"/>
      <c r="J559" s="275"/>
      <c r="K559" s="275"/>
      <c r="L559" s="275"/>
      <c r="M559" s="275"/>
      <c r="N559" s="275"/>
    </row>
    <row r="560" spans="5:14">
      <c r="E560" s="275"/>
      <c r="F560" s="275"/>
      <c r="G560" s="275"/>
      <c r="H560" s="275"/>
      <c r="I560" s="275"/>
      <c r="J560" s="275"/>
      <c r="K560" s="275"/>
      <c r="L560" s="275"/>
      <c r="M560" s="275"/>
      <c r="N560" s="275"/>
    </row>
    <row r="561" spans="5:14">
      <c r="E561" s="275"/>
      <c r="F561" s="275"/>
      <c r="G561" s="275"/>
      <c r="H561" s="275"/>
      <c r="I561" s="275"/>
      <c r="J561" s="275"/>
      <c r="K561" s="275"/>
      <c r="L561" s="275"/>
      <c r="M561" s="275"/>
      <c r="N561" s="275"/>
    </row>
    <row r="562" spans="5:14">
      <c r="E562" s="275"/>
      <c r="F562" s="275"/>
      <c r="G562" s="275"/>
      <c r="H562" s="275"/>
      <c r="I562" s="275"/>
      <c r="J562" s="275"/>
      <c r="K562" s="275"/>
      <c r="L562" s="275"/>
      <c r="M562" s="275"/>
      <c r="N562" s="275"/>
    </row>
    <row r="563" spans="5:14">
      <c r="E563" s="275"/>
      <c r="F563" s="275"/>
      <c r="G563" s="275"/>
      <c r="H563" s="275"/>
      <c r="I563" s="275"/>
      <c r="J563" s="275"/>
      <c r="K563" s="275"/>
      <c r="L563" s="275"/>
      <c r="M563" s="275"/>
      <c r="N563" s="275"/>
    </row>
    <row r="564" spans="5:14">
      <c r="E564" s="275"/>
      <c r="F564" s="275"/>
      <c r="G564" s="275"/>
      <c r="H564" s="275"/>
      <c r="I564" s="275"/>
      <c r="J564" s="275"/>
      <c r="K564" s="275"/>
      <c r="L564" s="275"/>
      <c r="M564" s="275"/>
      <c r="N564" s="275"/>
    </row>
    <row r="565" spans="5:14">
      <c r="E565" s="275"/>
      <c r="F565" s="275"/>
      <c r="G565" s="275"/>
      <c r="H565" s="275"/>
      <c r="I565" s="275"/>
      <c r="J565" s="275"/>
      <c r="K565" s="275"/>
      <c r="L565" s="275"/>
      <c r="M565" s="275"/>
      <c r="N565" s="275"/>
    </row>
    <row r="566" spans="5:14">
      <c r="E566" s="275"/>
      <c r="F566" s="275"/>
      <c r="G566" s="275"/>
      <c r="H566" s="275"/>
      <c r="I566" s="275"/>
      <c r="J566" s="275"/>
      <c r="K566" s="275"/>
      <c r="L566" s="275"/>
      <c r="M566" s="275"/>
      <c r="N566" s="275"/>
    </row>
    <row r="567" spans="5:14">
      <c r="E567" s="275"/>
      <c r="F567" s="275"/>
      <c r="G567" s="275"/>
      <c r="H567" s="275"/>
      <c r="I567" s="275"/>
      <c r="J567" s="275"/>
      <c r="K567" s="275"/>
      <c r="L567" s="275"/>
      <c r="M567" s="275"/>
      <c r="N567" s="275"/>
    </row>
    <row r="568" spans="5:14">
      <c r="E568" s="275"/>
      <c r="F568" s="275"/>
      <c r="G568" s="275"/>
      <c r="H568" s="275"/>
      <c r="I568" s="275"/>
      <c r="J568" s="275"/>
      <c r="K568" s="275"/>
      <c r="L568" s="275"/>
      <c r="M568" s="275"/>
      <c r="N568" s="275"/>
    </row>
    <row r="569" spans="5:14">
      <c r="E569" s="275"/>
      <c r="F569" s="275"/>
      <c r="G569" s="275"/>
      <c r="H569" s="275"/>
      <c r="I569" s="275"/>
      <c r="J569" s="275"/>
      <c r="K569" s="275"/>
      <c r="L569" s="275"/>
      <c r="M569" s="275"/>
      <c r="N569" s="275"/>
    </row>
    <row r="570" spans="5:14">
      <c r="E570" s="275"/>
      <c r="F570" s="275"/>
      <c r="G570" s="275"/>
      <c r="H570" s="275"/>
      <c r="I570" s="275"/>
      <c r="J570" s="275"/>
      <c r="K570" s="275"/>
      <c r="L570" s="275"/>
      <c r="M570" s="275"/>
      <c r="N570" s="275"/>
    </row>
    <row r="571" spans="5:14">
      <c r="E571" s="275"/>
      <c r="F571" s="275"/>
      <c r="G571" s="275"/>
      <c r="H571" s="275"/>
      <c r="I571" s="275"/>
      <c r="J571" s="275"/>
      <c r="K571" s="275"/>
      <c r="L571" s="275"/>
      <c r="M571" s="275"/>
      <c r="N571" s="275"/>
    </row>
    <row r="572" spans="5:14">
      <c r="E572" s="275"/>
      <c r="F572" s="275"/>
      <c r="G572" s="275"/>
      <c r="H572" s="275"/>
      <c r="I572" s="275"/>
      <c r="J572" s="275"/>
      <c r="K572" s="275"/>
      <c r="L572" s="275"/>
      <c r="M572" s="275"/>
      <c r="N572" s="275"/>
    </row>
    <row r="573" spans="5:14">
      <c r="E573" s="275"/>
      <c r="F573" s="275"/>
      <c r="G573" s="275"/>
      <c r="H573" s="275"/>
      <c r="I573" s="275"/>
      <c r="J573" s="275"/>
      <c r="K573" s="275"/>
      <c r="L573" s="275"/>
      <c r="M573" s="275"/>
      <c r="N573" s="275"/>
    </row>
    <row r="574" spans="5:14">
      <c r="E574" s="275"/>
      <c r="F574" s="275"/>
      <c r="G574" s="275"/>
      <c r="H574" s="275"/>
      <c r="I574" s="275"/>
      <c r="J574" s="275"/>
      <c r="K574" s="275"/>
      <c r="L574" s="275"/>
      <c r="M574" s="275"/>
      <c r="N574" s="275"/>
    </row>
    <row r="575" spans="5:14">
      <c r="E575" s="275"/>
      <c r="F575" s="275"/>
      <c r="G575" s="275"/>
      <c r="H575" s="275"/>
      <c r="I575" s="275"/>
      <c r="J575" s="275"/>
      <c r="K575" s="275"/>
      <c r="L575" s="275"/>
      <c r="M575" s="275"/>
      <c r="N575" s="275"/>
    </row>
    <row r="576" spans="5:14">
      <c r="E576" s="275"/>
      <c r="F576" s="275"/>
      <c r="G576" s="275"/>
      <c r="H576" s="275"/>
      <c r="I576" s="275"/>
      <c r="J576" s="275"/>
      <c r="K576" s="275"/>
      <c r="L576" s="275"/>
      <c r="M576" s="275"/>
      <c r="N576" s="275"/>
    </row>
    <row r="577" spans="5:14">
      <c r="E577" s="275"/>
      <c r="F577" s="275"/>
      <c r="G577" s="275"/>
      <c r="H577" s="275"/>
      <c r="I577" s="275"/>
      <c r="J577" s="275"/>
      <c r="K577" s="275"/>
      <c r="L577" s="275"/>
      <c r="M577" s="275"/>
      <c r="N577" s="275"/>
    </row>
    <row r="578" spans="5:14">
      <c r="E578" s="275"/>
      <c r="F578" s="275"/>
      <c r="G578" s="275"/>
      <c r="H578" s="275"/>
      <c r="I578" s="275"/>
      <c r="J578" s="275"/>
      <c r="K578" s="275"/>
      <c r="L578" s="275"/>
      <c r="M578" s="275"/>
      <c r="N578" s="275"/>
    </row>
    <row r="579" spans="5:14">
      <c r="E579" s="275"/>
      <c r="F579" s="275"/>
      <c r="G579" s="275"/>
      <c r="H579" s="275"/>
      <c r="I579" s="275"/>
      <c r="J579" s="275"/>
      <c r="K579" s="275"/>
      <c r="L579" s="275"/>
      <c r="M579" s="275"/>
      <c r="N579" s="275"/>
    </row>
    <row r="580" spans="5:14">
      <c r="E580" s="275"/>
      <c r="F580" s="275"/>
      <c r="G580" s="275"/>
      <c r="H580" s="275"/>
      <c r="I580" s="275"/>
      <c r="J580" s="275"/>
      <c r="K580" s="275"/>
      <c r="L580" s="275"/>
      <c r="M580" s="275"/>
      <c r="N580" s="275"/>
    </row>
    <row r="581" spans="5:14">
      <c r="E581" s="275"/>
      <c r="F581" s="275"/>
      <c r="G581" s="275"/>
      <c r="H581" s="275"/>
      <c r="I581" s="275"/>
      <c r="J581" s="275"/>
      <c r="K581" s="275"/>
      <c r="L581" s="275"/>
      <c r="M581" s="275"/>
      <c r="N581" s="275"/>
    </row>
    <row r="582" spans="5:14">
      <c r="E582" s="275"/>
      <c r="F582" s="275"/>
      <c r="G582" s="275"/>
      <c r="H582" s="275"/>
      <c r="I582" s="275"/>
      <c r="J582" s="275"/>
      <c r="K582" s="275"/>
      <c r="L582" s="275"/>
      <c r="M582" s="275"/>
      <c r="N582" s="275"/>
    </row>
    <row r="583" spans="5:14">
      <c r="E583" s="275"/>
      <c r="F583" s="275"/>
      <c r="G583" s="275"/>
      <c r="H583" s="275"/>
      <c r="I583" s="275"/>
      <c r="J583" s="275"/>
      <c r="K583" s="275"/>
      <c r="L583" s="275"/>
      <c r="M583" s="275"/>
      <c r="N583" s="275"/>
    </row>
    <row r="584" spans="5:14">
      <c r="E584" s="275"/>
      <c r="F584" s="275"/>
      <c r="G584" s="275"/>
      <c r="H584" s="275"/>
      <c r="I584" s="275"/>
      <c r="J584" s="275"/>
      <c r="K584" s="275"/>
      <c r="L584" s="275"/>
      <c r="M584" s="275"/>
      <c r="N584" s="275"/>
    </row>
    <row r="585" spans="5:14">
      <c r="E585" s="275"/>
      <c r="F585" s="275"/>
      <c r="G585" s="275"/>
      <c r="H585" s="275"/>
      <c r="I585" s="275"/>
      <c r="J585" s="275"/>
      <c r="K585" s="275"/>
      <c r="L585" s="275"/>
      <c r="M585" s="275"/>
      <c r="N585" s="275"/>
    </row>
    <row r="586" spans="5:14">
      <c r="E586" s="275"/>
      <c r="F586" s="275"/>
      <c r="G586" s="275"/>
      <c r="H586" s="275"/>
      <c r="I586" s="275"/>
      <c r="J586" s="275"/>
      <c r="K586" s="275"/>
      <c r="L586" s="275"/>
      <c r="M586" s="275"/>
      <c r="N586" s="275"/>
    </row>
    <row r="587" spans="5:14">
      <c r="E587" s="275"/>
      <c r="F587" s="275"/>
      <c r="G587" s="275"/>
      <c r="H587" s="275"/>
      <c r="I587" s="275"/>
      <c r="J587" s="275"/>
      <c r="K587" s="275"/>
      <c r="L587" s="275"/>
      <c r="M587" s="275"/>
      <c r="N587" s="275"/>
    </row>
    <row r="588" spans="5:14">
      <c r="E588" s="275"/>
      <c r="F588" s="275"/>
      <c r="G588" s="275"/>
      <c r="H588" s="275"/>
      <c r="I588" s="275"/>
      <c r="J588" s="275"/>
      <c r="K588" s="275"/>
      <c r="L588" s="275"/>
      <c r="M588" s="275"/>
      <c r="N588" s="275"/>
    </row>
    <row r="589" spans="5:14">
      <c r="E589" s="275"/>
      <c r="F589" s="275"/>
      <c r="G589" s="275"/>
      <c r="H589" s="275"/>
      <c r="I589" s="275"/>
      <c r="J589" s="275"/>
      <c r="K589" s="275"/>
      <c r="L589" s="275"/>
      <c r="M589" s="275"/>
      <c r="N589" s="275"/>
    </row>
    <row r="590" spans="5:14">
      <c r="E590" s="275"/>
      <c r="F590" s="275"/>
      <c r="G590" s="275"/>
      <c r="H590" s="275"/>
      <c r="I590" s="275"/>
      <c r="J590" s="275"/>
      <c r="K590" s="275"/>
      <c r="L590" s="275"/>
      <c r="M590" s="275"/>
      <c r="N590" s="275"/>
    </row>
    <row r="591" spans="5:14">
      <c r="E591" s="275"/>
      <c r="F591" s="275"/>
      <c r="G591" s="275"/>
      <c r="H591" s="275"/>
      <c r="I591" s="275"/>
      <c r="J591" s="275"/>
      <c r="K591" s="275"/>
      <c r="L591" s="275"/>
      <c r="M591" s="275"/>
      <c r="N591" s="275"/>
    </row>
    <row r="592" spans="5:14">
      <c r="E592" s="275"/>
      <c r="F592" s="275"/>
      <c r="G592" s="275"/>
      <c r="H592" s="275"/>
      <c r="I592" s="275"/>
      <c r="J592" s="275"/>
      <c r="K592" s="275"/>
      <c r="L592" s="275"/>
      <c r="M592" s="275"/>
      <c r="N592" s="275"/>
    </row>
    <row r="593" spans="5:14">
      <c r="E593" s="275"/>
      <c r="F593" s="275"/>
      <c r="G593" s="275"/>
      <c r="H593" s="275"/>
      <c r="I593" s="275"/>
      <c r="J593" s="275"/>
      <c r="K593" s="275"/>
      <c r="L593" s="275"/>
      <c r="M593" s="275"/>
      <c r="N593" s="275"/>
    </row>
    <row r="594" spans="5:14">
      <c r="E594" s="275"/>
      <c r="F594" s="275"/>
      <c r="G594" s="275"/>
      <c r="H594" s="275"/>
      <c r="I594" s="275"/>
      <c r="J594" s="275"/>
      <c r="K594" s="275"/>
      <c r="L594" s="275"/>
      <c r="M594" s="275"/>
      <c r="N594" s="275"/>
    </row>
    <row r="595" spans="5:14">
      <c r="E595" s="275"/>
      <c r="F595" s="275"/>
      <c r="G595" s="275"/>
      <c r="H595" s="275"/>
      <c r="I595" s="275"/>
      <c r="J595" s="275"/>
      <c r="K595" s="275"/>
      <c r="L595" s="275"/>
      <c r="M595" s="275"/>
      <c r="N595" s="275"/>
    </row>
    <row r="596" spans="5:14">
      <c r="E596" s="275"/>
      <c r="F596" s="275"/>
      <c r="G596" s="275"/>
      <c r="H596" s="275"/>
      <c r="I596" s="275"/>
      <c r="J596" s="275"/>
      <c r="K596" s="275"/>
      <c r="L596" s="275"/>
      <c r="M596" s="275"/>
      <c r="N596" s="275"/>
    </row>
    <row r="597" spans="5:14">
      <c r="E597" s="275"/>
      <c r="F597" s="275"/>
      <c r="G597" s="275"/>
      <c r="H597" s="275"/>
      <c r="I597" s="275"/>
      <c r="J597" s="275"/>
      <c r="K597" s="275"/>
      <c r="L597" s="275"/>
      <c r="M597" s="275"/>
      <c r="N597" s="275"/>
    </row>
    <row r="598" spans="5:14">
      <c r="E598" s="275"/>
      <c r="F598" s="275"/>
      <c r="G598" s="275"/>
      <c r="H598" s="275"/>
      <c r="I598" s="275"/>
      <c r="J598" s="275"/>
      <c r="K598" s="275"/>
      <c r="L598" s="275"/>
      <c r="M598" s="275"/>
      <c r="N598" s="275"/>
    </row>
    <row r="599" spans="5:14">
      <c r="E599" s="275"/>
      <c r="F599" s="275"/>
      <c r="G599" s="275"/>
      <c r="H599" s="275"/>
      <c r="I599" s="275"/>
      <c r="J599" s="275"/>
      <c r="K599" s="275"/>
      <c r="L599" s="275"/>
      <c r="M599" s="275"/>
      <c r="N599" s="275"/>
    </row>
    <row r="600" spans="5:14">
      <c r="E600" s="275"/>
      <c r="F600" s="275"/>
      <c r="G600" s="275"/>
      <c r="H600" s="275"/>
      <c r="I600" s="275"/>
      <c r="J600" s="275"/>
      <c r="K600" s="275"/>
      <c r="L600" s="275"/>
      <c r="M600" s="275"/>
      <c r="N600" s="275"/>
    </row>
    <row r="601" spans="5:14">
      <c r="E601" s="275"/>
      <c r="F601" s="275"/>
      <c r="G601" s="275"/>
      <c r="H601" s="275"/>
      <c r="I601" s="275"/>
      <c r="J601" s="275"/>
      <c r="K601" s="275"/>
      <c r="L601" s="275"/>
      <c r="M601" s="275"/>
      <c r="N601" s="275"/>
    </row>
    <row r="602" spans="5:14">
      <c r="E602" s="275"/>
      <c r="F602" s="275"/>
      <c r="G602" s="275"/>
      <c r="H602" s="275"/>
      <c r="I602" s="275"/>
      <c r="J602" s="275"/>
      <c r="K602" s="275"/>
      <c r="L602" s="275"/>
      <c r="M602" s="275"/>
      <c r="N602" s="275"/>
    </row>
    <row r="603" spans="5:14">
      <c r="E603" s="275"/>
      <c r="F603" s="275"/>
      <c r="G603" s="275"/>
      <c r="H603" s="275"/>
      <c r="I603" s="275"/>
      <c r="J603" s="275"/>
      <c r="K603" s="275"/>
      <c r="L603" s="275"/>
      <c r="M603" s="275"/>
      <c r="N603" s="275"/>
    </row>
    <row r="604" spans="5:14">
      <c r="E604" s="275"/>
      <c r="F604" s="275"/>
      <c r="G604" s="275"/>
      <c r="H604" s="275"/>
      <c r="I604" s="275"/>
      <c r="J604" s="275"/>
      <c r="K604" s="275"/>
      <c r="L604" s="275"/>
      <c r="M604" s="275"/>
      <c r="N604" s="275"/>
    </row>
    <row r="605" spans="5:14">
      <c r="E605" s="275"/>
      <c r="F605" s="275"/>
      <c r="G605" s="275"/>
      <c r="H605" s="275"/>
      <c r="I605" s="275"/>
      <c r="J605" s="275"/>
      <c r="K605" s="275"/>
      <c r="L605" s="275"/>
      <c r="M605" s="275"/>
      <c r="N605" s="275"/>
    </row>
    <row r="606" spans="5:14">
      <c r="E606" s="275"/>
      <c r="F606" s="275"/>
      <c r="G606" s="275"/>
      <c r="H606" s="275"/>
      <c r="I606" s="275"/>
      <c r="J606" s="275"/>
      <c r="K606" s="275"/>
      <c r="L606" s="275"/>
      <c r="M606" s="275"/>
      <c r="N606" s="275"/>
    </row>
    <row r="607" spans="5:14">
      <c r="E607" s="275"/>
      <c r="F607" s="275"/>
      <c r="G607" s="275"/>
      <c r="H607" s="275"/>
      <c r="I607" s="275"/>
      <c r="J607" s="275"/>
      <c r="K607" s="275"/>
      <c r="L607" s="275"/>
      <c r="M607" s="275"/>
      <c r="N607" s="275"/>
    </row>
    <row r="608" spans="5:14">
      <c r="E608" s="275"/>
      <c r="F608" s="275"/>
      <c r="G608" s="275"/>
      <c r="H608" s="275"/>
      <c r="I608" s="275"/>
      <c r="J608" s="275"/>
      <c r="K608" s="275"/>
      <c r="L608" s="275"/>
      <c r="M608" s="275"/>
      <c r="N608" s="275"/>
    </row>
    <row r="609" spans="5:14">
      <c r="E609" s="275"/>
      <c r="F609" s="275"/>
      <c r="G609" s="275"/>
      <c r="H609" s="275"/>
      <c r="I609" s="275"/>
      <c r="J609" s="275"/>
      <c r="K609" s="275"/>
      <c r="L609" s="275"/>
      <c r="M609" s="275"/>
      <c r="N609" s="275"/>
    </row>
    <row r="610" spans="5:14">
      <c r="E610" s="275"/>
      <c r="F610" s="275"/>
      <c r="G610" s="275"/>
      <c r="H610" s="275"/>
      <c r="I610" s="275"/>
      <c r="J610" s="275"/>
      <c r="K610" s="275"/>
      <c r="L610" s="275"/>
      <c r="M610" s="275"/>
      <c r="N610" s="275"/>
    </row>
    <row r="611" spans="5:14">
      <c r="E611" s="275"/>
      <c r="F611" s="275"/>
      <c r="G611" s="275"/>
      <c r="H611" s="275"/>
      <c r="I611" s="275"/>
      <c r="J611" s="275"/>
      <c r="K611" s="275"/>
      <c r="L611" s="275"/>
      <c r="M611" s="275"/>
      <c r="N611" s="275"/>
    </row>
    <row r="612" spans="5:14">
      <c r="E612" s="275"/>
      <c r="F612" s="275"/>
      <c r="G612" s="275"/>
      <c r="H612" s="275"/>
      <c r="I612" s="275"/>
      <c r="J612" s="275"/>
      <c r="K612" s="275"/>
      <c r="L612" s="275"/>
      <c r="M612" s="275"/>
      <c r="N612" s="275"/>
    </row>
    <row r="613" spans="5:14">
      <c r="E613" s="275"/>
      <c r="F613" s="275"/>
      <c r="G613" s="275"/>
      <c r="H613" s="275"/>
      <c r="I613" s="275"/>
      <c r="J613" s="275"/>
      <c r="K613" s="275"/>
      <c r="L613" s="275"/>
      <c r="M613" s="275"/>
      <c r="N613" s="275"/>
    </row>
    <row r="614" spans="5:14">
      <c r="E614" s="275"/>
      <c r="F614" s="275"/>
      <c r="G614" s="275"/>
      <c r="H614" s="275"/>
      <c r="I614" s="275"/>
      <c r="J614" s="275"/>
      <c r="K614" s="275"/>
      <c r="L614" s="275"/>
      <c r="M614" s="275"/>
      <c r="N614" s="275"/>
    </row>
    <row r="615" spans="5:14">
      <c r="E615" s="275"/>
      <c r="F615" s="275"/>
      <c r="G615" s="275"/>
      <c r="H615" s="275"/>
      <c r="I615" s="275"/>
      <c r="J615" s="275"/>
      <c r="K615" s="275"/>
      <c r="L615" s="275"/>
      <c r="M615" s="275"/>
      <c r="N615" s="275"/>
    </row>
    <row r="616" spans="5:14">
      <c r="E616" s="275"/>
      <c r="F616" s="275"/>
      <c r="G616" s="275"/>
      <c r="H616" s="275"/>
      <c r="I616" s="275"/>
      <c r="J616" s="275"/>
      <c r="K616" s="275"/>
      <c r="L616" s="275"/>
      <c r="M616" s="275"/>
      <c r="N616" s="275"/>
    </row>
    <row r="617" spans="5:14">
      <c r="E617" s="275"/>
      <c r="F617" s="275"/>
      <c r="G617" s="275"/>
      <c r="H617" s="275"/>
      <c r="I617" s="275"/>
      <c r="J617" s="275"/>
      <c r="K617" s="275"/>
      <c r="L617" s="275"/>
      <c r="M617" s="275"/>
      <c r="N617" s="275"/>
    </row>
    <row r="618" spans="5:14">
      <c r="E618" s="275"/>
      <c r="F618" s="275"/>
      <c r="G618" s="275"/>
      <c r="H618" s="275"/>
      <c r="I618" s="275"/>
      <c r="J618" s="275"/>
      <c r="K618" s="275"/>
      <c r="L618" s="275"/>
      <c r="M618" s="275"/>
      <c r="N618" s="275"/>
    </row>
    <row r="619" spans="5:14">
      <c r="E619" s="275"/>
      <c r="F619" s="275"/>
      <c r="G619" s="275"/>
      <c r="H619" s="275"/>
      <c r="I619" s="275"/>
      <c r="J619" s="275"/>
      <c r="K619" s="275"/>
      <c r="L619" s="275"/>
      <c r="M619" s="275"/>
      <c r="N619" s="275"/>
    </row>
    <row r="620" spans="5:14">
      <c r="E620" s="275"/>
      <c r="F620" s="275"/>
      <c r="G620" s="275"/>
      <c r="H620" s="275"/>
      <c r="I620" s="275"/>
      <c r="J620" s="275"/>
      <c r="K620" s="275"/>
      <c r="L620" s="275"/>
      <c r="M620" s="275"/>
      <c r="N620" s="275"/>
    </row>
    <row r="621" spans="5:14">
      <c r="E621" s="275"/>
      <c r="F621" s="275"/>
      <c r="G621" s="275"/>
      <c r="H621" s="275"/>
      <c r="I621" s="275"/>
      <c r="J621" s="275"/>
      <c r="K621" s="275"/>
      <c r="L621" s="275"/>
      <c r="M621" s="275"/>
      <c r="N621" s="275"/>
    </row>
    <row r="622" spans="5:14">
      <c r="E622" s="275"/>
      <c r="F622" s="275"/>
      <c r="G622" s="275"/>
      <c r="H622" s="275"/>
      <c r="I622" s="275"/>
      <c r="J622" s="275"/>
      <c r="K622" s="275"/>
      <c r="L622" s="275"/>
      <c r="M622" s="275"/>
      <c r="N622" s="275"/>
    </row>
    <row r="623" spans="5:14">
      <c r="E623" s="275"/>
      <c r="F623" s="275"/>
      <c r="G623" s="275"/>
      <c r="H623" s="275"/>
      <c r="I623" s="275"/>
      <c r="J623" s="275"/>
      <c r="K623" s="275"/>
      <c r="L623" s="275"/>
      <c r="M623" s="275"/>
      <c r="N623" s="275"/>
    </row>
    <row r="624" spans="5:14">
      <c r="E624" s="275"/>
      <c r="F624" s="275"/>
      <c r="G624" s="275"/>
      <c r="H624" s="275"/>
      <c r="I624" s="275"/>
      <c r="J624" s="275"/>
      <c r="K624" s="275"/>
      <c r="L624" s="275"/>
      <c r="M624" s="275"/>
      <c r="N624" s="275"/>
    </row>
    <row r="625" spans="5:14">
      <c r="E625" s="275"/>
      <c r="F625" s="275"/>
      <c r="G625" s="275"/>
      <c r="H625" s="275"/>
      <c r="I625" s="275"/>
      <c r="J625" s="275"/>
      <c r="K625" s="275"/>
      <c r="L625" s="275"/>
      <c r="M625" s="275"/>
      <c r="N625" s="275"/>
    </row>
    <row r="626" spans="5:14">
      <c r="E626" s="275"/>
      <c r="F626" s="275"/>
      <c r="G626" s="275"/>
      <c r="H626" s="275"/>
      <c r="I626" s="275"/>
      <c r="J626" s="275"/>
      <c r="K626" s="275"/>
      <c r="L626" s="275"/>
      <c r="M626" s="275"/>
      <c r="N626" s="275"/>
    </row>
    <row r="627" spans="5:14">
      <c r="E627" s="275"/>
      <c r="F627" s="275"/>
      <c r="G627" s="275"/>
      <c r="H627" s="275"/>
      <c r="I627" s="275"/>
      <c r="J627" s="275"/>
      <c r="K627" s="275"/>
      <c r="L627" s="275"/>
      <c r="M627" s="275"/>
      <c r="N627" s="275"/>
    </row>
    <row r="628" spans="5:14">
      <c r="E628" s="275"/>
      <c r="F628" s="275"/>
      <c r="G628" s="275"/>
      <c r="H628" s="275"/>
      <c r="I628" s="275"/>
      <c r="J628" s="275"/>
      <c r="K628" s="275"/>
      <c r="L628" s="275"/>
      <c r="M628" s="275"/>
      <c r="N628" s="275"/>
    </row>
    <row r="629" spans="5:14">
      <c r="E629" s="275"/>
      <c r="F629" s="275"/>
      <c r="G629" s="275"/>
      <c r="H629" s="275"/>
      <c r="I629" s="275"/>
      <c r="J629" s="275"/>
      <c r="K629" s="275"/>
      <c r="L629" s="275"/>
      <c r="M629" s="275"/>
      <c r="N629" s="275"/>
    </row>
    <row r="630" spans="5:14">
      <c r="E630" s="275"/>
      <c r="F630" s="275"/>
      <c r="G630" s="275"/>
      <c r="H630" s="275"/>
      <c r="I630" s="275"/>
      <c r="J630" s="275"/>
      <c r="K630" s="275"/>
      <c r="L630" s="275"/>
      <c r="M630" s="275"/>
      <c r="N630" s="275"/>
    </row>
    <row r="631" spans="5:14">
      <c r="E631" s="275"/>
      <c r="F631" s="275"/>
      <c r="G631" s="275"/>
      <c r="H631" s="275"/>
      <c r="I631" s="275"/>
      <c r="J631" s="275"/>
      <c r="K631" s="275"/>
      <c r="L631" s="275"/>
      <c r="M631" s="275"/>
      <c r="N631" s="275"/>
    </row>
    <row r="632" spans="5:14">
      <c r="E632" s="275"/>
      <c r="F632" s="275"/>
      <c r="G632" s="275"/>
      <c r="H632" s="275"/>
      <c r="I632" s="275"/>
      <c r="J632" s="275"/>
      <c r="K632" s="275"/>
      <c r="L632" s="275"/>
      <c r="M632" s="275"/>
      <c r="N632" s="275"/>
    </row>
    <row r="633" spans="5:14">
      <c r="E633" s="275"/>
      <c r="F633" s="275"/>
      <c r="G633" s="275"/>
      <c r="H633" s="275"/>
      <c r="I633" s="275"/>
      <c r="J633" s="275"/>
      <c r="K633" s="275"/>
      <c r="L633" s="275"/>
      <c r="M633" s="275"/>
      <c r="N633" s="275"/>
    </row>
    <row r="634" spans="5:14">
      <c r="E634" s="275"/>
      <c r="F634" s="275"/>
      <c r="G634" s="275"/>
      <c r="H634" s="275"/>
      <c r="I634" s="275"/>
      <c r="J634" s="275"/>
      <c r="K634" s="275"/>
      <c r="L634" s="275"/>
      <c r="M634" s="275"/>
      <c r="N634" s="275"/>
    </row>
    <row r="635" spans="5:14">
      <c r="E635" s="275"/>
      <c r="F635" s="275"/>
      <c r="G635" s="275"/>
      <c r="H635" s="275"/>
      <c r="I635" s="275"/>
      <c r="J635" s="275"/>
      <c r="K635" s="275"/>
      <c r="L635" s="275"/>
      <c r="M635" s="275"/>
      <c r="N635" s="275"/>
    </row>
    <row r="636" spans="5:14">
      <c r="E636" s="275"/>
      <c r="F636" s="275"/>
      <c r="G636" s="275"/>
      <c r="H636" s="275"/>
      <c r="I636" s="275"/>
      <c r="J636" s="275"/>
      <c r="K636" s="275"/>
      <c r="L636" s="275"/>
      <c r="M636" s="275"/>
      <c r="N636" s="275"/>
    </row>
    <row r="637" spans="5:14">
      <c r="E637" s="275"/>
      <c r="F637" s="275"/>
      <c r="G637" s="275"/>
      <c r="H637" s="275"/>
      <c r="I637" s="275"/>
      <c r="J637" s="275"/>
      <c r="K637" s="275"/>
      <c r="L637" s="275"/>
      <c r="M637" s="275"/>
      <c r="N637" s="275"/>
    </row>
    <row r="638" spans="5:14">
      <c r="E638" s="275"/>
      <c r="F638" s="275"/>
      <c r="G638" s="275"/>
      <c r="H638" s="275"/>
      <c r="I638" s="275"/>
      <c r="J638" s="275"/>
      <c r="K638" s="275"/>
      <c r="L638" s="275"/>
      <c r="M638" s="275"/>
      <c r="N638" s="275"/>
    </row>
    <row r="639" spans="5:14">
      <c r="E639" s="275"/>
      <c r="F639" s="275"/>
      <c r="G639" s="275"/>
      <c r="H639" s="275"/>
      <c r="I639" s="275"/>
      <c r="J639" s="275"/>
      <c r="K639" s="275"/>
      <c r="L639" s="275"/>
      <c r="M639" s="275"/>
      <c r="N639" s="275"/>
    </row>
    <row r="640" spans="5:14">
      <c r="E640" s="275"/>
      <c r="F640" s="275"/>
      <c r="G640" s="275"/>
      <c r="H640" s="275"/>
      <c r="I640" s="275"/>
      <c r="J640" s="275"/>
      <c r="K640" s="275"/>
      <c r="L640" s="275"/>
      <c r="M640" s="275"/>
      <c r="N640" s="275"/>
    </row>
    <row r="641" spans="5:14">
      <c r="E641" s="275"/>
      <c r="F641" s="275"/>
      <c r="G641" s="275"/>
      <c r="H641" s="275"/>
      <c r="I641" s="275"/>
      <c r="J641" s="275"/>
      <c r="K641" s="275"/>
      <c r="L641" s="275"/>
      <c r="M641" s="275"/>
      <c r="N641" s="275"/>
    </row>
    <row r="642" spans="5:14">
      <c r="E642" s="275"/>
      <c r="F642" s="275"/>
      <c r="G642" s="275"/>
      <c r="H642" s="275"/>
      <c r="I642" s="275"/>
      <c r="J642" s="275"/>
      <c r="K642" s="275"/>
      <c r="L642" s="275"/>
      <c r="M642" s="275"/>
      <c r="N642" s="275"/>
    </row>
    <row r="643" spans="5:14">
      <c r="E643" s="275"/>
      <c r="F643" s="275"/>
      <c r="G643" s="275"/>
      <c r="H643" s="275"/>
      <c r="I643" s="275"/>
      <c r="J643" s="275"/>
      <c r="K643" s="275"/>
      <c r="L643" s="275"/>
      <c r="M643" s="275"/>
      <c r="N643" s="275"/>
    </row>
    <row r="644" spans="5:14">
      <c r="E644" s="275"/>
      <c r="F644" s="275"/>
      <c r="G644" s="275"/>
      <c r="H644" s="275"/>
      <c r="I644" s="275"/>
      <c r="J644" s="275"/>
      <c r="K644" s="275"/>
      <c r="L644" s="275"/>
      <c r="M644" s="275"/>
      <c r="N644" s="275"/>
    </row>
    <row r="645" spans="5:14">
      <c r="E645" s="275"/>
      <c r="F645" s="275"/>
      <c r="G645" s="275"/>
      <c r="H645" s="275"/>
      <c r="I645" s="275"/>
      <c r="J645" s="275"/>
      <c r="K645" s="275"/>
      <c r="L645" s="275"/>
      <c r="M645" s="275"/>
      <c r="N645" s="275"/>
    </row>
    <row r="646" spans="5:14">
      <c r="E646" s="275"/>
      <c r="F646" s="275"/>
      <c r="G646" s="275"/>
      <c r="H646" s="275"/>
      <c r="I646" s="275"/>
      <c r="J646" s="275"/>
      <c r="K646" s="275"/>
      <c r="L646" s="275"/>
      <c r="M646" s="275"/>
      <c r="N646" s="275"/>
    </row>
    <row r="647" spans="5:14">
      <c r="E647" s="275"/>
      <c r="F647" s="275"/>
      <c r="G647" s="275"/>
      <c r="H647" s="275"/>
      <c r="I647" s="275"/>
      <c r="J647" s="275"/>
      <c r="K647" s="275"/>
      <c r="L647" s="275"/>
      <c r="M647" s="275"/>
      <c r="N647" s="275"/>
    </row>
    <row r="648" spans="5:14">
      <c r="E648" s="275"/>
      <c r="F648" s="275"/>
      <c r="G648" s="275"/>
      <c r="H648" s="275"/>
      <c r="I648" s="275"/>
      <c r="J648" s="275"/>
      <c r="K648" s="275"/>
      <c r="L648" s="275"/>
      <c r="M648" s="275"/>
      <c r="N648" s="275"/>
    </row>
    <row r="649" spans="5:14">
      <c r="E649" s="275"/>
      <c r="F649" s="275"/>
      <c r="G649" s="275"/>
      <c r="H649" s="275"/>
      <c r="I649" s="275"/>
      <c r="J649" s="275"/>
      <c r="K649" s="275"/>
      <c r="L649" s="275"/>
      <c r="M649" s="275"/>
      <c r="N649" s="275"/>
    </row>
    <row r="650" spans="5:14">
      <c r="E650" s="275"/>
      <c r="F650" s="275"/>
      <c r="G650" s="275"/>
      <c r="H650" s="275"/>
      <c r="I650" s="275"/>
      <c r="J650" s="275"/>
      <c r="K650" s="275"/>
      <c r="L650" s="275"/>
      <c r="M650" s="275"/>
      <c r="N650" s="275"/>
    </row>
    <row r="651" spans="5:14">
      <c r="E651" s="275"/>
      <c r="F651" s="275"/>
      <c r="G651" s="275"/>
      <c r="H651" s="275"/>
      <c r="I651" s="275"/>
      <c r="J651" s="275"/>
      <c r="K651" s="275"/>
      <c r="L651" s="275"/>
      <c r="M651" s="275"/>
      <c r="N651" s="275"/>
    </row>
    <row r="652" spans="5:14">
      <c r="E652" s="275"/>
      <c r="F652" s="275"/>
      <c r="G652" s="275"/>
      <c r="H652" s="275"/>
      <c r="I652" s="275"/>
      <c r="J652" s="275"/>
      <c r="K652" s="275"/>
      <c r="L652" s="275"/>
      <c r="M652" s="275"/>
      <c r="N652" s="275"/>
    </row>
    <row r="653" spans="5:14">
      <c r="E653" s="275"/>
      <c r="F653" s="275"/>
      <c r="G653" s="275"/>
      <c r="H653" s="275"/>
      <c r="I653" s="275"/>
      <c r="J653" s="275"/>
      <c r="K653" s="275"/>
      <c r="L653" s="275"/>
      <c r="M653" s="275"/>
      <c r="N653" s="275"/>
    </row>
    <row r="654" spans="5:14">
      <c r="E654" s="275"/>
      <c r="F654" s="275"/>
      <c r="G654" s="275"/>
      <c r="H654" s="275"/>
      <c r="I654" s="275"/>
      <c r="J654" s="275"/>
      <c r="K654" s="275"/>
      <c r="L654" s="275"/>
      <c r="M654" s="275"/>
      <c r="N654" s="275"/>
    </row>
    <row r="655" spans="5:14">
      <c r="E655" s="275"/>
      <c r="F655" s="275"/>
      <c r="G655" s="275"/>
      <c r="H655" s="275"/>
      <c r="I655" s="275"/>
      <c r="J655" s="275"/>
      <c r="K655" s="275"/>
      <c r="L655" s="275"/>
      <c r="M655" s="275"/>
      <c r="N655" s="275"/>
    </row>
    <row r="656" spans="5:14">
      <c r="E656" s="275"/>
      <c r="F656" s="275"/>
      <c r="G656" s="275"/>
      <c r="H656" s="275"/>
      <c r="I656" s="275"/>
      <c r="J656" s="275"/>
      <c r="K656" s="275"/>
      <c r="L656" s="275"/>
      <c r="M656" s="275"/>
      <c r="N656" s="275"/>
    </row>
    <row r="657" spans="5:14">
      <c r="E657" s="275"/>
      <c r="F657" s="275"/>
      <c r="G657" s="275"/>
      <c r="H657" s="275"/>
      <c r="I657" s="275"/>
      <c r="J657" s="275"/>
      <c r="K657" s="275"/>
      <c r="L657" s="275"/>
      <c r="M657" s="275"/>
      <c r="N657" s="275"/>
    </row>
    <row r="658" spans="5:14">
      <c r="E658" s="275"/>
      <c r="F658" s="275"/>
      <c r="G658" s="275"/>
      <c r="H658" s="275"/>
      <c r="I658" s="275"/>
      <c r="J658" s="275"/>
      <c r="K658" s="275"/>
      <c r="L658" s="275"/>
      <c r="M658" s="275"/>
      <c r="N658" s="275"/>
    </row>
    <row r="659" spans="5:14">
      <c r="E659" s="275"/>
      <c r="F659" s="275"/>
      <c r="G659" s="275"/>
      <c r="H659" s="275"/>
      <c r="I659" s="275"/>
      <c r="J659" s="275"/>
      <c r="K659" s="275"/>
      <c r="L659" s="275"/>
      <c r="M659" s="275"/>
      <c r="N659" s="275"/>
    </row>
    <row r="660" spans="5:14">
      <c r="E660" s="275"/>
      <c r="F660" s="275"/>
      <c r="G660" s="275"/>
      <c r="H660" s="275"/>
      <c r="I660" s="275"/>
      <c r="J660" s="275"/>
      <c r="K660" s="275"/>
      <c r="L660" s="275"/>
      <c r="M660" s="275"/>
      <c r="N660" s="275"/>
    </row>
    <row r="661" spans="5:14">
      <c r="E661" s="275"/>
      <c r="F661" s="275"/>
      <c r="G661" s="275"/>
      <c r="H661" s="275"/>
      <c r="I661" s="275"/>
      <c r="J661" s="275"/>
      <c r="K661" s="275"/>
      <c r="L661" s="275"/>
      <c r="M661" s="275"/>
      <c r="N661" s="275"/>
    </row>
    <row r="662" spans="5:14">
      <c r="E662" s="275"/>
      <c r="F662" s="275"/>
      <c r="G662" s="275"/>
      <c r="H662" s="275"/>
      <c r="I662" s="275"/>
      <c r="J662" s="275"/>
      <c r="K662" s="275"/>
      <c r="L662" s="275"/>
      <c r="M662" s="275"/>
      <c r="N662" s="275"/>
    </row>
    <row r="663" spans="5:14">
      <c r="E663" s="275"/>
      <c r="F663" s="275"/>
      <c r="G663" s="275"/>
      <c r="H663" s="275"/>
      <c r="I663" s="275"/>
      <c r="J663" s="275"/>
      <c r="K663" s="275"/>
      <c r="L663" s="275"/>
      <c r="M663" s="275"/>
      <c r="N663" s="275"/>
    </row>
    <row r="664" spans="5:14">
      <c r="E664" s="275"/>
      <c r="F664" s="275"/>
      <c r="G664" s="275"/>
      <c r="H664" s="275"/>
      <c r="I664" s="275"/>
      <c r="J664" s="275"/>
      <c r="K664" s="275"/>
      <c r="L664" s="275"/>
      <c r="M664" s="275"/>
      <c r="N664" s="275"/>
    </row>
    <row r="665" spans="5:14">
      <c r="E665" s="275"/>
      <c r="F665" s="275"/>
      <c r="G665" s="275"/>
      <c r="H665" s="275"/>
      <c r="I665" s="275"/>
      <c r="J665" s="275"/>
      <c r="K665" s="275"/>
      <c r="L665" s="275"/>
      <c r="M665" s="275"/>
      <c r="N665" s="275"/>
    </row>
    <row r="666" spans="5:14">
      <c r="E666" s="275"/>
      <c r="F666" s="275"/>
      <c r="G666" s="275"/>
      <c r="H666" s="275"/>
      <c r="I666" s="275"/>
      <c r="J666" s="275"/>
      <c r="K666" s="275"/>
      <c r="L666" s="275"/>
      <c r="M666" s="275"/>
      <c r="N666" s="275"/>
    </row>
    <row r="667" spans="5:14">
      <c r="E667" s="275"/>
      <c r="F667" s="275"/>
      <c r="G667" s="275"/>
      <c r="H667" s="275"/>
      <c r="I667" s="275"/>
      <c r="J667" s="275"/>
      <c r="K667" s="275"/>
      <c r="L667" s="275"/>
      <c r="M667" s="275"/>
      <c r="N667" s="275"/>
    </row>
    <row r="668" spans="5:14">
      <c r="E668" s="275"/>
      <c r="F668" s="275"/>
      <c r="G668" s="275"/>
      <c r="H668" s="275"/>
      <c r="I668" s="275"/>
      <c r="J668" s="275"/>
      <c r="K668" s="275"/>
      <c r="L668" s="275"/>
      <c r="M668" s="275"/>
      <c r="N668" s="275"/>
    </row>
    <row r="669" spans="5:14">
      <c r="E669" s="275"/>
      <c r="F669" s="275"/>
      <c r="G669" s="275"/>
      <c r="H669" s="275"/>
      <c r="I669" s="275"/>
      <c r="J669" s="275"/>
      <c r="K669" s="275"/>
      <c r="L669" s="275"/>
      <c r="M669" s="275"/>
      <c r="N669" s="275"/>
    </row>
    <row r="670" spans="5:14">
      <c r="E670" s="275"/>
      <c r="F670" s="275"/>
      <c r="G670" s="275"/>
      <c r="H670" s="275"/>
      <c r="I670" s="275"/>
      <c r="J670" s="275"/>
      <c r="K670" s="275"/>
      <c r="L670" s="275"/>
      <c r="M670" s="275"/>
      <c r="N670" s="275"/>
    </row>
    <row r="671" spans="5:14">
      <c r="E671" s="275"/>
      <c r="F671" s="275"/>
      <c r="G671" s="275"/>
      <c r="H671" s="275"/>
      <c r="I671" s="275"/>
      <c r="J671" s="275"/>
      <c r="K671" s="275"/>
      <c r="L671" s="275"/>
      <c r="M671" s="275"/>
      <c r="N671" s="275"/>
    </row>
    <row r="672" spans="5:14">
      <c r="E672" s="275"/>
      <c r="F672" s="275"/>
      <c r="G672" s="275"/>
      <c r="H672" s="275"/>
      <c r="I672" s="275"/>
      <c r="J672" s="275"/>
      <c r="K672" s="275"/>
      <c r="L672" s="275"/>
      <c r="M672" s="275"/>
      <c r="N672" s="275"/>
    </row>
    <row r="673" spans="5:14">
      <c r="E673" s="275"/>
      <c r="F673" s="275"/>
      <c r="G673" s="275"/>
      <c r="H673" s="275"/>
      <c r="I673" s="275"/>
      <c r="J673" s="275"/>
      <c r="K673" s="275"/>
      <c r="L673" s="275"/>
      <c r="M673" s="275"/>
      <c r="N673" s="275"/>
    </row>
    <row r="674" spans="5:14">
      <c r="E674" s="275"/>
      <c r="F674" s="275"/>
      <c r="G674" s="275"/>
      <c r="H674" s="275"/>
      <c r="I674" s="275"/>
      <c r="J674" s="275"/>
      <c r="K674" s="275"/>
      <c r="L674" s="275"/>
      <c r="M674" s="275"/>
      <c r="N674" s="275"/>
    </row>
    <row r="675" spans="5:14">
      <c r="E675" s="275"/>
      <c r="F675" s="275"/>
      <c r="G675" s="275"/>
      <c r="H675" s="275"/>
      <c r="I675" s="275"/>
      <c r="J675" s="275"/>
      <c r="K675" s="275"/>
      <c r="L675" s="275"/>
      <c r="M675" s="275"/>
      <c r="N675" s="275"/>
    </row>
    <row r="676" spans="5:14">
      <c r="E676" s="275"/>
      <c r="F676" s="275"/>
      <c r="G676" s="275"/>
      <c r="H676" s="275"/>
      <c r="I676" s="275"/>
      <c r="J676" s="275"/>
      <c r="K676" s="275"/>
      <c r="L676" s="275"/>
      <c r="M676" s="275"/>
      <c r="N676" s="275"/>
    </row>
    <row r="677" spans="5:14">
      <c r="E677" s="275"/>
      <c r="F677" s="275"/>
      <c r="G677" s="275"/>
      <c r="H677" s="275"/>
      <c r="I677" s="275"/>
      <c r="J677" s="275"/>
      <c r="K677" s="275"/>
      <c r="L677" s="275"/>
      <c r="M677" s="275"/>
      <c r="N677" s="275"/>
    </row>
    <row r="678" spans="5:14">
      <c r="E678" s="275"/>
      <c r="F678" s="275"/>
      <c r="G678" s="275"/>
      <c r="H678" s="275"/>
      <c r="I678" s="275"/>
      <c r="J678" s="275"/>
      <c r="K678" s="275"/>
      <c r="L678" s="275"/>
      <c r="M678" s="275"/>
      <c r="N678" s="275"/>
    </row>
    <row r="679" spans="5:14">
      <c r="E679" s="275"/>
      <c r="F679" s="275"/>
      <c r="G679" s="275"/>
      <c r="H679" s="275"/>
      <c r="I679" s="275"/>
      <c r="J679" s="275"/>
      <c r="K679" s="275"/>
      <c r="L679" s="275"/>
      <c r="M679" s="275"/>
      <c r="N679" s="275"/>
    </row>
    <row r="680" spans="5:14">
      <c r="E680" s="275"/>
      <c r="F680" s="275"/>
      <c r="G680" s="275"/>
      <c r="H680" s="275"/>
      <c r="I680" s="275"/>
      <c r="J680" s="275"/>
      <c r="K680" s="275"/>
      <c r="L680" s="275"/>
      <c r="M680" s="275"/>
      <c r="N680" s="275"/>
    </row>
    <row r="681" spans="5:14">
      <c r="E681" s="275"/>
      <c r="F681" s="275"/>
      <c r="G681" s="275"/>
      <c r="H681" s="275"/>
      <c r="I681" s="275"/>
      <c r="J681" s="275"/>
      <c r="K681" s="275"/>
      <c r="L681" s="275"/>
      <c r="M681" s="275"/>
      <c r="N681" s="275"/>
    </row>
    <row r="682" spans="5:14">
      <c r="E682" s="275"/>
      <c r="F682" s="275"/>
      <c r="G682" s="275"/>
      <c r="H682" s="275"/>
      <c r="I682" s="275"/>
      <c r="J682" s="275"/>
      <c r="K682" s="275"/>
      <c r="L682" s="275"/>
      <c r="M682" s="275"/>
      <c r="N682" s="275"/>
    </row>
    <row r="683" spans="5:14">
      <c r="E683" s="275"/>
      <c r="F683" s="275"/>
      <c r="G683" s="275"/>
      <c r="H683" s="275"/>
      <c r="I683" s="275"/>
      <c r="J683" s="275"/>
      <c r="K683" s="275"/>
      <c r="L683" s="275"/>
      <c r="M683" s="275"/>
      <c r="N683" s="275"/>
    </row>
    <row r="684" spans="5:14">
      <c r="E684" s="275"/>
      <c r="F684" s="275"/>
      <c r="G684" s="275"/>
      <c r="H684" s="275"/>
      <c r="I684" s="275"/>
      <c r="J684" s="275"/>
      <c r="K684" s="275"/>
      <c r="L684" s="275"/>
      <c r="M684" s="275"/>
      <c r="N684" s="275"/>
    </row>
    <row r="685" spans="5:14">
      <c r="E685" s="275"/>
      <c r="F685" s="275"/>
      <c r="G685" s="275"/>
      <c r="H685" s="275"/>
      <c r="I685" s="275"/>
      <c r="J685" s="275"/>
      <c r="K685" s="275"/>
      <c r="L685" s="275"/>
      <c r="M685" s="275"/>
      <c r="N685" s="275"/>
    </row>
    <row r="686" spans="5:14">
      <c r="E686" s="275"/>
      <c r="F686" s="275"/>
      <c r="G686" s="275"/>
      <c r="H686" s="275"/>
      <c r="I686" s="275"/>
      <c r="J686" s="275"/>
      <c r="K686" s="275"/>
      <c r="L686" s="275"/>
      <c r="M686" s="275"/>
      <c r="N686" s="275"/>
    </row>
    <row r="687" spans="5:14">
      <c r="E687" s="275"/>
      <c r="F687" s="275"/>
      <c r="G687" s="275"/>
      <c r="H687" s="275"/>
      <c r="I687" s="275"/>
      <c r="J687" s="275"/>
      <c r="K687" s="275"/>
      <c r="L687" s="275"/>
      <c r="M687" s="275"/>
      <c r="N687" s="275"/>
    </row>
    <row r="688" spans="5:14">
      <c r="E688" s="275"/>
      <c r="F688" s="275"/>
      <c r="G688" s="275"/>
      <c r="H688" s="275"/>
      <c r="I688" s="275"/>
      <c r="J688" s="275"/>
      <c r="K688" s="275"/>
      <c r="L688" s="275"/>
      <c r="M688" s="275"/>
      <c r="N688" s="275"/>
    </row>
    <row r="689" spans="5:14">
      <c r="E689" s="275"/>
      <c r="F689" s="275"/>
      <c r="G689" s="275"/>
      <c r="H689" s="275"/>
      <c r="I689" s="275"/>
      <c r="J689" s="275"/>
      <c r="K689" s="275"/>
      <c r="L689" s="275"/>
      <c r="M689" s="275"/>
      <c r="N689" s="275"/>
    </row>
    <row r="690" spans="5:14">
      <c r="E690" s="275"/>
      <c r="F690" s="275"/>
      <c r="G690" s="275"/>
      <c r="H690" s="275"/>
      <c r="I690" s="275"/>
      <c r="J690" s="275"/>
      <c r="K690" s="275"/>
      <c r="L690" s="275"/>
      <c r="M690" s="275"/>
      <c r="N690" s="275"/>
    </row>
    <row r="691" spans="5:14">
      <c r="E691" s="275"/>
      <c r="F691" s="275"/>
      <c r="G691" s="275"/>
      <c r="H691" s="275"/>
      <c r="I691" s="275"/>
      <c r="J691" s="275"/>
      <c r="K691" s="275"/>
      <c r="L691" s="275"/>
      <c r="M691" s="275"/>
      <c r="N691" s="275"/>
    </row>
    <row r="692" spans="5:14">
      <c r="E692" s="275"/>
      <c r="F692" s="275"/>
      <c r="G692" s="275"/>
      <c r="H692" s="275"/>
      <c r="I692" s="275"/>
      <c r="J692" s="275"/>
      <c r="K692" s="275"/>
      <c r="L692" s="275"/>
      <c r="M692" s="275"/>
      <c r="N692" s="275"/>
    </row>
    <row r="693" spans="5:14">
      <c r="E693" s="275"/>
      <c r="F693" s="275"/>
      <c r="G693" s="275"/>
      <c r="H693" s="275"/>
      <c r="I693" s="275"/>
      <c r="J693" s="275"/>
      <c r="K693" s="275"/>
      <c r="L693" s="275"/>
      <c r="M693" s="275"/>
      <c r="N693" s="275"/>
    </row>
    <row r="694" spans="5:14">
      <c r="E694" s="275"/>
      <c r="F694" s="275"/>
      <c r="G694" s="275"/>
      <c r="H694" s="275"/>
      <c r="I694" s="275"/>
      <c r="J694" s="275"/>
      <c r="K694" s="275"/>
      <c r="L694" s="275"/>
      <c r="M694" s="275"/>
      <c r="N694" s="275"/>
    </row>
    <row r="695" spans="5:14">
      <c r="E695" s="275"/>
      <c r="F695" s="275"/>
      <c r="G695" s="275"/>
      <c r="H695" s="275"/>
      <c r="I695" s="275"/>
      <c r="J695" s="275"/>
      <c r="K695" s="275"/>
      <c r="L695" s="275"/>
      <c r="M695" s="275"/>
      <c r="N695" s="275"/>
    </row>
    <row r="696" spans="5:14">
      <c r="E696" s="275"/>
      <c r="F696" s="275"/>
      <c r="G696" s="275"/>
      <c r="H696" s="275"/>
      <c r="I696" s="275"/>
      <c r="J696" s="275"/>
      <c r="K696" s="275"/>
      <c r="L696" s="275"/>
      <c r="M696" s="275"/>
      <c r="N696" s="275"/>
    </row>
    <row r="697" spans="5:14">
      <c r="E697" s="275"/>
      <c r="F697" s="275"/>
      <c r="G697" s="275"/>
      <c r="H697" s="275"/>
      <c r="I697" s="275"/>
      <c r="J697" s="275"/>
      <c r="K697" s="275"/>
      <c r="L697" s="275"/>
      <c r="M697" s="275"/>
      <c r="N697" s="275"/>
    </row>
    <row r="698" spans="5:14">
      <c r="E698" s="275"/>
      <c r="F698" s="275"/>
      <c r="G698" s="275"/>
      <c r="H698" s="275"/>
      <c r="I698" s="275"/>
      <c r="J698" s="275"/>
      <c r="K698" s="275"/>
      <c r="L698" s="275"/>
      <c r="M698" s="275"/>
      <c r="N698" s="275"/>
    </row>
    <row r="699" spans="5:14">
      <c r="E699" s="275"/>
      <c r="F699" s="275"/>
      <c r="G699" s="275"/>
      <c r="H699" s="275"/>
      <c r="I699" s="275"/>
      <c r="J699" s="275"/>
      <c r="K699" s="275"/>
      <c r="L699" s="275"/>
      <c r="M699" s="275"/>
      <c r="N699" s="275"/>
    </row>
    <row r="700" spans="5:14">
      <c r="E700" s="275"/>
      <c r="F700" s="275"/>
      <c r="G700" s="275"/>
      <c r="H700" s="275"/>
      <c r="I700" s="275"/>
      <c r="J700" s="275"/>
      <c r="K700" s="275"/>
      <c r="L700" s="275"/>
      <c r="M700" s="275"/>
      <c r="N700" s="275"/>
    </row>
    <row r="701" spans="5:14">
      <c r="E701" s="275"/>
      <c r="F701" s="275"/>
      <c r="G701" s="275"/>
      <c r="H701" s="275"/>
      <c r="I701" s="275"/>
      <c r="J701" s="275"/>
      <c r="K701" s="275"/>
      <c r="L701" s="275"/>
      <c r="M701" s="275"/>
      <c r="N701" s="275"/>
    </row>
    <row r="702" spans="5:14">
      <c r="E702" s="275"/>
      <c r="F702" s="275"/>
      <c r="G702" s="275"/>
      <c r="H702" s="275"/>
      <c r="I702" s="275"/>
      <c r="J702" s="275"/>
      <c r="K702" s="275"/>
      <c r="L702" s="275"/>
      <c r="M702" s="275"/>
      <c r="N702" s="275"/>
    </row>
    <row r="703" spans="5:14">
      <c r="E703" s="275"/>
      <c r="F703" s="275"/>
      <c r="G703" s="275"/>
      <c r="H703" s="275"/>
      <c r="I703" s="275"/>
      <c r="J703" s="275"/>
      <c r="K703" s="275"/>
      <c r="L703" s="275"/>
      <c r="M703" s="275"/>
      <c r="N703" s="275"/>
    </row>
    <row r="704" spans="5:14">
      <c r="E704" s="275"/>
      <c r="F704" s="275"/>
      <c r="G704" s="275"/>
      <c r="H704" s="275"/>
      <c r="I704" s="275"/>
      <c r="J704" s="275"/>
      <c r="K704" s="275"/>
      <c r="L704" s="275"/>
      <c r="M704" s="275"/>
      <c r="N704" s="275"/>
    </row>
    <row r="705" spans="5:14">
      <c r="E705" s="275"/>
      <c r="F705" s="275"/>
      <c r="G705" s="275"/>
      <c r="H705" s="275"/>
      <c r="I705" s="275"/>
      <c r="J705" s="275"/>
      <c r="K705" s="275"/>
      <c r="L705" s="275"/>
      <c r="M705" s="275"/>
      <c r="N705" s="275"/>
    </row>
    <row r="706" spans="5:14">
      <c r="E706" s="275"/>
      <c r="F706" s="275"/>
      <c r="G706" s="275"/>
      <c r="H706" s="275"/>
      <c r="I706" s="275"/>
      <c r="J706" s="275"/>
      <c r="K706" s="275"/>
      <c r="L706" s="275"/>
      <c r="M706" s="275"/>
      <c r="N706" s="275"/>
    </row>
    <row r="707" spans="5:14">
      <c r="E707" s="275"/>
      <c r="F707" s="275"/>
      <c r="G707" s="275"/>
      <c r="H707" s="275"/>
      <c r="I707" s="275"/>
      <c r="J707" s="275"/>
      <c r="K707" s="275"/>
      <c r="L707" s="275"/>
      <c r="M707" s="275"/>
      <c r="N707" s="275"/>
    </row>
    <row r="708" spans="5:14">
      <c r="E708" s="275"/>
      <c r="F708" s="275"/>
      <c r="G708" s="275"/>
      <c r="H708" s="275"/>
      <c r="I708" s="275"/>
      <c r="J708" s="275"/>
      <c r="K708" s="275"/>
      <c r="L708" s="275"/>
      <c r="M708" s="275"/>
      <c r="N708" s="275"/>
    </row>
    <row r="709" spans="5:14">
      <c r="E709" s="275"/>
      <c r="F709" s="275"/>
      <c r="G709" s="275"/>
      <c r="H709" s="275"/>
      <c r="I709" s="275"/>
      <c r="J709" s="275"/>
      <c r="K709" s="275"/>
      <c r="L709" s="275"/>
      <c r="M709" s="275"/>
      <c r="N709" s="275"/>
    </row>
    <row r="710" spans="5:14">
      <c r="E710" s="275"/>
      <c r="F710" s="275"/>
      <c r="G710" s="275"/>
      <c r="H710" s="275"/>
      <c r="I710" s="275"/>
      <c r="J710" s="275"/>
      <c r="K710" s="275"/>
      <c r="L710" s="275"/>
      <c r="M710" s="275"/>
      <c r="N710" s="275"/>
    </row>
    <row r="711" spans="5:14">
      <c r="E711" s="275"/>
      <c r="F711" s="275"/>
      <c r="G711" s="275"/>
      <c r="H711" s="275"/>
      <c r="I711" s="275"/>
      <c r="J711" s="275"/>
      <c r="K711" s="275"/>
      <c r="L711" s="275"/>
      <c r="M711" s="275"/>
      <c r="N711" s="275"/>
    </row>
    <row r="712" spans="5:14">
      <c r="E712" s="275"/>
      <c r="F712" s="275"/>
      <c r="G712" s="275"/>
      <c r="H712" s="275"/>
      <c r="I712" s="275"/>
      <c r="J712" s="275"/>
      <c r="K712" s="275"/>
      <c r="L712" s="275"/>
      <c r="M712" s="275"/>
      <c r="N712" s="275"/>
    </row>
    <row r="713" spans="5:14">
      <c r="E713" s="275"/>
      <c r="F713" s="275"/>
      <c r="G713" s="275"/>
      <c r="H713" s="275"/>
      <c r="I713" s="275"/>
      <c r="J713" s="275"/>
      <c r="K713" s="275"/>
      <c r="L713" s="275"/>
      <c r="M713" s="275"/>
      <c r="N713" s="275"/>
    </row>
    <row r="714" spans="5:14">
      <c r="E714" s="275"/>
      <c r="F714" s="275"/>
      <c r="G714" s="275"/>
      <c r="H714" s="275"/>
      <c r="I714" s="275"/>
      <c r="J714" s="275"/>
      <c r="K714" s="275"/>
      <c r="L714" s="275"/>
      <c r="M714" s="275"/>
      <c r="N714" s="275"/>
    </row>
    <row r="715" spans="5:14">
      <c r="E715" s="275"/>
      <c r="F715" s="275"/>
      <c r="G715" s="275"/>
      <c r="H715" s="275"/>
      <c r="I715" s="275"/>
      <c r="J715" s="275"/>
      <c r="K715" s="275"/>
      <c r="L715" s="275"/>
      <c r="M715" s="275"/>
      <c r="N715" s="275"/>
    </row>
    <row r="716" spans="5:14">
      <c r="E716" s="275"/>
      <c r="F716" s="275"/>
      <c r="G716" s="275"/>
      <c r="H716" s="275"/>
      <c r="I716" s="275"/>
      <c r="J716" s="275"/>
      <c r="K716" s="275"/>
      <c r="L716" s="275"/>
      <c r="M716" s="275"/>
      <c r="N716" s="275"/>
    </row>
    <row r="717" spans="5:14">
      <c r="E717" s="275"/>
      <c r="F717" s="275"/>
      <c r="G717" s="275"/>
      <c r="H717" s="275"/>
      <c r="I717" s="275"/>
      <c r="J717" s="275"/>
      <c r="K717" s="275"/>
      <c r="L717" s="275"/>
      <c r="M717" s="275"/>
      <c r="N717" s="275"/>
    </row>
    <row r="718" spans="5:14">
      <c r="E718" s="275"/>
      <c r="F718" s="275"/>
      <c r="G718" s="275"/>
      <c r="H718" s="275"/>
      <c r="I718" s="275"/>
      <c r="J718" s="275"/>
      <c r="K718" s="275"/>
      <c r="L718" s="275"/>
      <c r="M718" s="275"/>
      <c r="N718" s="275"/>
    </row>
    <row r="719" spans="5:14">
      <c r="E719" s="275"/>
      <c r="F719" s="275"/>
      <c r="G719" s="275"/>
      <c r="H719" s="275"/>
      <c r="I719" s="275"/>
      <c r="J719" s="275"/>
      <c r="K719" s="275"/>
      <c r="L719" s="275"/>
      <c r="M719" s="275"/>
      <c r="N719" s="275"/>
    </row>
    <row r="720" spans="5:14">
      <c r="E720" s="275"/>
      <c r="F720" s="275"/>
      <c r="G720" s="275"/>
      <c r="H720" s="275"/>
      <c r="I720" s="275"/>
      <c r="J720" s="275"/>
      <c r="K720" s="275"/>
      <c r="L720" s="275"/>
      <c r="M720" s="275"/>
      <c r="N720" s="275"/>
    </row>
    <row r="721" spans="5:14">
      <c r="E721" s="275"/>
      <c r="F721" s="275"/>
      <c r="G721" s="275"/>
      <c r="H721" s="275"/>
      <c r="I721" s="275"/>
      <c r="J721" s="275"/>
      <c r="K721" s="275"/>
      <c r="L721" s="275"/>
      <c r="M721" s="275"/>
      <c r="N721" s="275"/>
    </row>
    <row r="722" spans="5:14">
      <c r="E722" s="275"/>
      <c r="F722" s="275"/>
      <c r="G722" s="275"/>
      <c r="H722" s="275"/>
      <c r="I722" s="275"/>
      <c r="J722" s="275"/>
      <c r="K722" s="275"/>
      <c r="L722" s="275"/>
      <c r="M722" s="275"/>
      <c r="N722" s="275"/>
    </row>
    <row r="723" spans="5:14">
      <c r="E723" s="275"/>
      <c r="F723" s="275"/>
      <c r="G723" s="275"/>
      <c r="H723" s="275"/>
      <c r="I723" s="275"/>
      <c r="J723" s="275"/>
      <c r="K723" s="275"/>
      <c r="L723" s="275"/>
      <c r="M723" s="275"/>
      <c r="N723" s="275"/>
    </row>
    <row r="724" spans="5:14">
      <c r="E724" s="275"/>
      <c r="F724" s="275"/>
      <c r="G724" s="275"/>
      <c r="H724" s="275"/>
      <c r="I724" s="275"/>
      <c r="J724" s="275"/>
      <c r="K724" s="275"/>
      <c r="L724" s="275"/>
      <c r="M724" s="275"/>
      <c r="N724" s="275"/>
    </row>
    <row r="725" spans="5:14">
      <c r="E725" s="275"/>
      <c r="F725" s="275"/>
      <c r="G725" s="275"/>
      <c r="H725" s="275"/>
      <c r="I725" s="275"/>
      <c r="J725" s="275"/>
      <c r="K725" s="275"/>
      <c r="L725" s="275"/>
      <c r="M725" s="275"/>
      <c r="N725" s="275"/>
    </row>
    <row r="726" spans="5:14">
      <c r="E726" s="275"/>
      <c r="F726" s="275"/>
      <c r="G726" s="275"/>
      <c r="H726" s="275"/>
      <c r="I726" s="275"/>
      <c r="J726" s="275"/>
      <c r="K726" s="275"/>
      <c r="L726" s="275"/>
      <c r="M726" s="275"/>
      <c r="N726" s="275"/>
    </row>
    <row r="727" spans="5:14">
      <c r="E727" s="275"/>
      <c r="F727" s="275"/>
      <c r="G727" s="275"/>
      <c r="H727" s="275"/>
      <c r="I727" s="275"/>
      <c r="J727" s="275"/>
      <c r="K727" s="275"/>
      <c r="L727" s="275"/>
      <c r="M727" s="275"/>
      <c r="N727" s="275"/>
    </row>
    <row r="728" spans="5:14">
      <c r="E728" s="275"/>
      <c r="F728" s="275"/>
      <c r="G728" s="275"/>
      <c r="H728" s="275"/>
      <c r="I728" s="275"/>
      <c r="J728" s="275"/>
      <c r="K728" s="275"/>
      <c r="L728" s="275"/>
      <c r="M728" s="275"/>
      <c r="N728" s="275"/>
    </row>
    <row r="729" spans="5:14">
      <c r="E729" s="275"/>
      <c r="F729" s="275"/>
      <c r="G729" s="275"/>
      <c r="H729" s="275"/>
      <c r="I729" s="275"/>
      <c r="J729" s="275"/>
      <c r="K729" s="275"/>
      <c r="L729" s="275"/>
      <c r="M729" s="275"/>
      <c r="N729" s="275"/>
    </row>
    <row r="730" spans="5:14">
      <c r="E730" s="275"/>
      <c r="F730" s="275"/>
      <c r="G730" s="275"/>
      <c r="H730" s="275"/>
      <c r="I730" s="275"/>
      <c r="J730" s="275"/>
      <c r="K730" s="275"/>
      <c r="L730" s="275"/>
      <c r="M730" s="275"/>
      <c r="N730" s="275"/>
    </row>
    <row r="731" spans="5:14">
      <c r="E731" s="275"/>
      <c r="F731" s="275"/>
      <c r="G731" s="275"/>
      <c r="H731" s="275"/>
      <c r="I731" s="275"/>
      <c r="J731" s="275"/>
      <c r="K731" s="275"/>
      <c r="L731" s="275"/>
      <c r="M731" s="275"/>
      <c r="N731" s="275"/>
    </row>
    <row r="732" spans="5:14">
      <c r="E732" s="275"/>
      <c r="F732" s="275"/>
      <c r="G732" s="275"/>
      <c r="H732" s="275"/>
      <c r="I732" s="275"/>
      <c r="J732" s="275"/>
      <c r="K732" s="275"/>
      <c r="L732" s="275"/>
      <c r="M732" s="275"/>
      <c r="N732" s="275"/>
    </row>
    <row r="733" spans="5:14">
      <c r="E733" s="275"/>
      <c r="F733" s="275"/>
      <c r="G733" s="275"/>
      <c r="H733" s="275"/>
      <c r="I733" s="275"/>
      <c r="J733" s="275"/>
      <c r="K733" s="275"/>
      <c r="L733" s="275"/>
      <c r="M733" s="275"/>
      <c r="N733" s="275"/>
    </row>
    <row r="734" spans="5:14">
      <c r="E734" s="275"/>
      <c r="F734" s="275"/>
      <c r="G734" s="275"/>
      <c r="H734" s="275"/>
      <c r="I734" s="275"/>
      <c r="J734" s="275"/>
      <c r="K734" s="275"/>
      <c r="L734" s="275"/>
      <c r="M734" s="275"/>
      <c r="N734" s="275"/>
    </row>
    <row r="735" spans="5:14">
      <c r="E735" s="275"/>
      <c r="F735" s="275"/>
      <c r="G735" s="275"/>
      <c r="H735" s="275"/>
      <c r="I735" s="275"/>
      <c r="J735" s="275"/>
      <c r="K735" s="275"/>
      <c r="L735" s="275"/>
      <c r="M735" s="275"/>
      <c r="N735" s="275"/>
    </row>
    <row r="736" spans="5:14">
      <c r="E736" s="275"/>
      <c r="F736" s="275"/>
      <c r="G736" s="275"/>
      <c r="H736" s="275"/>
      <c r="I736" s="275"/>
      <c r="J736" s="275"/>
      <c r="K736" s="275"/>
      <c r="L736" s="275"/>
      <c r="M736" s="275"/>
      <c r="N736" s="275"/>
    </row>
    <row r="737" spans="5:14">
      <c r="E737" s="275"/>
      <c r="F737" s="275"/>
      <c r="G737" s="275"/>
      <c r="H737" s="275"/>
      <c r="I737" s="275"/>
      <c r="J737" s="275"/>
      <c r="K737" s="275"/>
      <c r="L737" s="275"/>
      <c r="M737" s="275"/>
      <c r="N737" s="275"/>
    </row>
    <row r="738" spans="5:14">
      <c r="E738" s="275"/>
      <c r="F738" s="275"/>
      <c r="G738" s="275"/>
      <c r="H738" s="275"/>
      <c r="I738" s="275"/>
      <c r="J738" s="275"/>
      <c r="K738" s="275"/>
      <c r="L738" s="275"/>
      <c r="M738" s="275"/>
      <c r="N738" s="275"/>
    </row>
    <row r="739" spans="5:14">
      <c r="E739" s="275"/>
      <c r="F739" s="275"/>
      <c r="G739" s="275"/>
      <c r="H739" s="275"/>
      <c r="I739" s="275"/>
      <c r="J739" s="275"/>
      <c r="K739" s="275"/>
      <c r="L739" s="275"/>
      <c r="M739" s="275"/>
      <c r="N739" s="275"/>
    </row>
    <row r="740" spans="5:14">
      <c r="E740" s="275"/>
      <c r="F740" s="275"/>
      <c r="G740" s="275"/>
      <c r="H740" s="275"/>
      <c r="I740" s="275"/>
      <c r="J740" s="275"/>
      <c r="K740" s="275"/>
      <c r="L740" s="275"/>
      <c r="M740" s="275"/>
      <c r="N740" s="275"/>
    </row>
    <row r="741" spans="5:14">
      <c r="E741" s="275"/>
      <c r="F741" s="275"/>
      <c r="G741" s="275"/>
      <c r="H741" s="275"/>
      <c r="I741" s="275"/>
      <c r="J741" s="275"/>
      <c r="K741" s="275"/>
      <c r="L741" s="275"/>
      <c r="M741" s="275"/>
      <c r="N741" s="275"/>
    </row>
    <row r="742" spans="5:14">
      <c r="E742" s="275"/>
      <c r="F742" s="275"/>
      <c r="G742" s="275"/>
      <c r="H742" s="275"/>
      <c r="I742" s="275"/>
      <c r="J742" s="275"/>
      <c r="K742" s="275"/>
      <c r="L742" s="275"/>
      <c r="M742" s="275"/>
      <c r="N742" s="275"/>
    </row>
    <row r="743" spans="5:14">
      <c r="E743" s="275"/>
      <c r="F743" s="275"/>
      <c r="G743" s="275"/>
      <c r="H743" s="275"/>
      <c r="I743" s="275"/>
      <c r="J743" s="275"/>
      <c r="K743" s="275"/>
      <c r="L743" s="275"/>
      <c r="M743" s="275"/>
      <c r="N743" s="275"/>
    </row>
    <row r="744" spans="5:14">
      <c r="E744" s="275"/>
      <c r="F744" s="275"/>
      <c r="G744" s="275"/>
      <c r="H744" s="275"/>
      <c r="I744" s="275"/>
      <c r="J744" s="275"/>
      <c r="K744" s="275"/>
      <c r="L744" s="275"/>
      <c r="M744" s="275"/>
      <c r="N744" s="275"/>
    </row>
    <row r="745" spans="5:14">
      <c r="E745" s="275"/>
      <c r="F745" s="275"/>
      <c r="G745" s="275"/>
      <c r="H745" s="275"/>
      <c r="I745" s="275"/>
      <c r="J745" s="275"/>
      <c r="K745" s="275"/>
      <c r="L745" s="275"/>
      <c r="M745" s="275"/>
      <c r="N745" s="275"/>
    </row>
    <row r="746" spans="5:14">
      <c r="E746" s="275"/>
      <c r="F746" s="275"/>
      <c r="G746" s="275"/>
      <c r="H746" s="275"/>
      <c r="I746" s="275"/>
      <c r="J746" s="275"/>
      <c r="K746" s="275"/>
      <c r="L746" s="275"/>
      <c r="M746" s="275"/>
      <c r="N746" s="275"/>
    </row>
    <row r="747" spans="5:14">
      <c r="E747" s="275"/>
      <c r="F747" s="275"/>
      <c r="G747" s="275"/>
      <c r="H747" s="275"/>
      <c r="I747" s="275"/>
      <c r="J747" s="275"/>
      <c r="K747" s="275"/>
      <c r="L747" s="275"/>
      <c r="M747" s="275"/>
      <c r="N747" s="275"/>
    </row>
    <row r="748" spans="5:14">
      <c r="E748" s="275"/>
      <c r="F748" s="275"/>
      <c r="G748" s="275"/>
      <c r="H748" s="275"/>
      <c r="I748" s="275"/>
      <c r="J748" s="275"/>
      <c r="K748" s="275"/>
      <c r="L748" s="275"/>
      <c r="M748" s="275"/>
      <c r="N748" s="275"/>
    </row>
    <row r="749" spans="5:14">
      <c r="E749" s="275"/>
      <c r="F749" s="275"/>
      <c r="G749" s="275"/>
      <c r="H749" s="275"/>
      <c r="I749" s="275"/>
      <c r="J749" s="275"/>
      <c r="K749" s="275"/>
      <c r="L749" s="275"/>
      <c r="M749" s="275"/>
      <c r="N749" s="275"/>
    </row>
    <row r="750" spans="5:14">
      <c r="E750" s="275"/>
      <c r="F750" s="275"/>
      <c r="G750" s="275"/>
      <c r="H750" s="275"/>
      <c r="I750" s="275"/>
      <c r="J750" s="275"/>
      <c r="K750" s="275"/>
      <c r="L750" s="275"/>
      <c r="M750" s="275"/>
      <c r="N750" s="275"/>
    </row>
    <row r="751" spans="5:14">
      <c r="E751" s="275"/>
      <c r="F751" s="275"/>
      <c r="G751" s="275"/>
      <c r="H751" s="275"/>
      <c r="I751" s="275"/>
      <c r="J751" s="275"/>
      <c r="K751" s="275"/>
      <c r="L751" s="275"/>
      <c r="M751" s="275"/>
      <c r="N751" s="275"/>
    </row>
    <row r="752" spans="5:14">
      <c r="E752" s="275"/>
      <c r="F752" s="275"/>
      <c r="G752" s="275"/>
      <c r="H752" s="275"/>
      <c r="I752" s="275"/>
      <c r="J752" s="275"/>
      <c r="K752" s="275"/>
      <c r="L752" s="275"/>
      <c r="M752" s="275"/>
      <c r="N752" s="275"/>
    </row>
    <row r="753" spans="5:14">
      <c r="E753" s="275"/>
      <c r="F753" s="275"/>
      <c r="G753" s="275"/>
      <c r="H753" s="275"/>
      <c r="I753" s="275"/>
      <c r="J753" s="275"/>
      <c r="K753" s="275"/>
      <c r="L753" s="275"/>
      <c r="M753" s="275"/>
      <c r="N753" s="275"/>
    </row>
    <row r="754" spans="5:14">
      <c r="E754" s="275"/>
      <c r="F754" s="275"/>
      <c r="G754" s="275"/>
      <c r="H754" s="275"/>
      <c r="I754" s="275"/>
      <c r="J754" s="275"/>
      <c r="K754" s="275"/>
      <c r="L754" s="275"/>
      <c r="M754" s="275"/>
      <c r="N754" s="275"/>
    </row>
    <row r="755" spans="5:14">
      <c r="E755" s="275"/>
      <c r="F755" s="275"/>
      <c r="G755" s="275"/>
      <c r="H755" s="275"/>
      <c r="I755" s="275"/>
      <c r="J755" s="275"/>
      <c r="K755" s="275"/>
      <c r="L755" s="275"/>
      <c r="M755" s="275"/>
      <c r="N755" s="275"/>
    </row>
    <row r="756" spans="5:14">
      <c r="E756" s="275"/>
      <c r="F756" s="275"/>
      <c r="G756" s="275"/>
      <c r="H756" s="275"/>
      <c r="I756" s="275"/>
      <c r="J756" s="275"/>
      <c r="K756" s="275"/>
      <c r="L756" s="275"/>
      <c r="M756" s="275"/>
      <c r="N756" s="275"/>
    </row>
    <row r="757" spans="5:14">
      <c r="E757" s="275"/>
      <c r="F757" s="275"/>
      <c r="G757" s="275"/>
      <c r="H757" s="275"/>
      <c r="I757" s="275"/>
      <c r="J757" s="275"/>
      <c r="K757" s="275"/>
      <c r="L757" s="275"/>
      <c r="M757" s="275"/>
      <c r="N757" s="275"/>
    </row>
    <row r="758" spans="5:14">
      <c r="E758" s="275"/>
      <c r="F758" s="275"/>
      <c r="G758" s="275"/>
      <c r="H758" s="275"/>
      <c r="I758" s="275"/>
      <c r="J758" s="275"/>
      <c r="K758" s="275"/>
      <c r="L758" s="275"/>
      <c r="M758" s="275"/>
      <c r="N758" s="275"/>
    </row>
    <row r="759" spans="5:14">
      <c r="E759" s="275"/>
      <c r="F759" s="275"/>
      <c r="G759" s="275"/>
      <c r="H759" s="275"/>
      <c r="I759" s="275"/>
      <c r="J759" s="275"/>
      <c r="K759" s="275"/>
      <c r="L759" s="275"/>
      <c r="M759" s="275"/>
      <c r="N759" s="275"/>
    </row>
    <row r="760" spans="5:14">
      <c r="E760" s="275"/>
      <c r="F760" s="275"/>
      <c r="G760" s="275"/>
      <c r="H760" s="275"/>
      <c r="I760" s="275"/>
      <c r="J760" s="275"/>
      <c r="K760" s="275"/>
      <c r="L760" s="275"/>
      <c r="M760" s="275"/>
      <c r="N760" s="275"/>
    </row>
    <row r="761" spans="5:14">
      <c r="E761" s="275"/>
      <c r="F761" s="275"/>
      <c r="G761" s="275"/>
      <c r="H761" s="275"/>
      <c r="I761" s="275"/>
      <c r="J761" s="275"/>
      <c r="K761" s="275"/>
      <c r="L761" s="275"/>
      <c r="M761" s="275"/>
      <c r="N761" s="275"/>
    </row>
    <row r="762" spans="5:14">
      <c r="E762" s="275"/>
      <c r="F762" s="275"/>
      <c r="G762" s="275"/>
      <c r="H762" s="275"/>
      <c r="I762" s="275"/>
      <c r="J762" s="275"/>
      <c r="K762" s="275"/>
      <c r="L762" s="275"/>
      <c r="M762" s="275"/>
      <c r="N762" s="275"/>
    </row>
    <row r="763" spans="5:14">
      <c r="E763" s="275"/>
      <c r="F763" s="275"/>
      <c r="G763" s="275"/>
      <c r="H763" s="275"/>
      <c r="I763" s="275"/>
      <c r="J763" s="275"/>
      <c r="K763" s="275"/>
      <c r="L763" s="275"/>
      <c r="M763" s="275"/>
      <c r="N763" s="275"/>
    </row>
    <row r="764" spans="5:14">
      <c r="E764" s="275"/>
      <c r="F764" s="275"/>
      <c r="G764" s="275"/>
      <c r="H764" s="275"/>
      <c r="I764" s="275"/>
      <c r="J764" s="275"/>
      <c r="K764" s="275"/>
      <c r="L764" s="275"/>
      <c r="M764" s="275"/>
      <c r="N764" s="275"/>
    </row>
    <row r="765" spans="5:14">
      <c r="E765" s="275"/>
      <c r="F765" s="275"/>
      <c r="G765" s="275"/>
      <c r="H765" s="275"/>
      <c r="I765" s="275"/>
      <c r="J765" s="275"/>
      <c r="K765" s="275"/>
      <c r="L765" s="275"/>
      <c r="M765" s="275"/>
      <c r="N765" s="275"/>
    </row>
    <row r="766" spans="5:14">
      <c r="E766" s="275"/>
      <c r="F766" s="275"/>
      <c r="G766" s="275"/>
      <c r="H766" s="275"/>
      <c r="I766" s="275"/>
      <c r="J766" s="275"/>
      <c r="K766" s="275"/>
      <c r="L766" s="275"/>
      <c r="M766" s="275"/>
      <c r="N766" s="275"/>
    </row>
    <row r="767" spans="5:14">
      <c r="E767" s="275"/>
      <c r="F767" s="275"/>
      <c r="G767" s="275"/>
      <c r="H767" s="275"/>
      <c r="I767" s="275"/>
      <c r="J767" s="275"/>
      <c r="K767" s="275"/>
      <c r="L767" s="275"/>
      <c r="M767" s="275"/>
      <c r="N767" s="275"/>
    </row>
    <row r="768" spans="5:14">
      <c r="E768" s="275"/>
      <c r="F768" s="275"/>
      <c r="G768" s="275"/>
      <c r="H768" s="275"/>
      <c r="I768" s="275"/>
      <c r="J768" s="275"/>
      <c r="K768" s="275"/>
      <c r="L768" s="275"/>
      <c r="M768" s="275"/>
      <c r="N768" s="275"/>
    </row>
    <row r="769" spans="5:14">
      <c r="E769" s="275"/>
      <c r="F769" s="275"/>
      <c r="G769" s="275"/>
      <c r="H769" s="275"/>
      <c r="I769" s="275"/>
      <c r="J769" s="275"/>
      <c r="K769" s="275"/>
      <c r="L769" s="275"/>
      <c r="M769" s="275"/>
      <c r="N769" s="275"/>
    </row>
    <row r="770" spans="5:14">
      <c r="E770" s="275"/>
      <c r="F770" s="275"/>
      <c r="G770" s="275"/>
      <c r="H770" s="275"/>
      <c r="I770" s="275"/>
      <c r="J770" s="275"/>
      <c r="K770" s="275"/>
      <c r="L770" s="275"/>
      <c r="M770" s="275"/>
      <c r="N770" s="275"/>
    </row>
    <row r="771" spans="5:14">
      <c r="E771" s="275"/>
      <c r="F771" s="275"/>
      <c r="G771" s="275"/>
      <c r="H771" s="275"/>
      <c r="I771" s="275"/>
      <c r="J771" s="275"/>
      <c r="K771" s="275"/>
      <c r="L771" s="275"/>
      <c r="M771" s="275"/>
      <c r="N771" s="275"/>
    </row>
    <row r="772" spans="5:14">
      <c r="E772" s="275"/>
      <c r="F772" s="275"/>
      <c r="G772" s="275"/>
      <c r="H772" s="275"/>
      <c r="I772" s="275"/>
      <c r="J772" s="275"/>
      <c r="K772" s="275"/>
      <c r="L772" s="275"/>
      <c r="M772" s="275"/>
      <c r="N772" s="275"/>
    </row>
    <row r="773" spans="5:14">
      <c r="E773" s="275"/>
      <c r="F773" s="275"/>
      <c r="G773" s="275"/>
      <c r="H773" s="275"/>
      <c r="I773" s="275"/>
      <c r="J773" s="275"/>
      <c r="K773" s="275"/>
      <c r="L773" s="275"/>
      <c r="M773" s="275"/>
      <c r="N773" s="275"/>
    </row>
    <row r="774" spans="5:14">
      <c r="E774" s="275"/>
      <c r="F774" s="275"/>
      <c r="G774" s="275"/>
      <c r="H774" s="275"/>
      <c r="I774" s="275"/>
      <c r="J774" s="275"/>
      <c r="K774" s="275"/>
      <c r="L774" s="275"/>
      <c r="M774" s="275"/>
      <c r="N774" s="275"/>
    </row>
    <row r="775" spans="5:14">
      <c r="E775" s="275"/>
      <c r="F775" s="275"/>
      <c r="G775" s="275"/>
      <c r="H775" s="275"/>
      <c r="I775" s="275"/>
      <c r="J775" s="275"/>
      <c r="K775" s="275"/>
      <c r="L775" s="275"/>
      <c r="M775" s="275"/>
      <c r="N775" s="275"/>
    </row>
    <row r="776" spans="5:14">
      <c r="E776" s="275"/>
      <c r="F776" s="275"/>
      <c r="G776" s="275"/>
      <c r="H776" s="275"/>
      <c r="I776" s="275"/>
      <c r="J776" s="275"/>
      <c r="K776" s="275"/>
      <c r="L776" s="275"/>
      <c r="M776" s="275"/>
      <c r="N776" s="275"/>
    </row>
    <row r="777" spans="5:14">
      <c r="E777" s="275"/>
      <c r="F777" s="275"/>
      <c r="G777" s="275"/>
      <c r="H777" s="275"/>
      <c r="I777" s="275"/>
      <c r="J777" s="275"/>
      <c r="K777" s="275"/>
      <c r="L777" s="275"/>
      <c r="M777" s="275"/>
      <c r="N777" s="275"/>
    </row>
    <row r="778" spans="5:14">
      <c r="E778" s="275"/>
      <c r="F778" s="275"/>
      <c r="G778" s="275"/>
      <c r="H778" s="275"/>
      <c r="I778" s="275"/>
      <c r="J778" s="275"/>
      <c r="K778" s="275"/>
      <c r="L778" s="275"/>
      <c r="M778" s="275"/>
      <c r="N778" s="275"/>
    </row>
    <row r="779" spans="5:14">
      <c r="E779" s="275"/>
      <c r="F779" s="275"/>
      <c r="G779" s="275"/>
      <c r="H779" s="275"/>
      <c r="I779" s="275"/>
      <c r="J779" s="275"/>
      <c r="K779" s="275"/>
      <c r="L779" s="275"/>
      <c r="M779" s="275"/>
      <c r="N779" s="275"/>
    </row>
    <row r="780" spans="5:14">
      <c r="E780" s="275"/>
      <c r="F780" s="275"/>
      <c r="G780" s="275"/>
      <c r="H780" s="275"/>
      <c r="I780" s="275"/>
      <c r="J780" s="275"/>
      <c r="K780" s="275"/>
      <c r="L780" s="275"/>
      <c r="M780" s="275"/>
      <c r="N780" s="275"/>
    </row>
    <row r="781" spans="5:14">
      <c r="E781" s="275"/>
      <c r="F781" s="275"/>
      <c r="G781" s="275"/>
      <c r="H781" s="275"/>
      <c r="I781" s="275"/>
      <c r="J781" s="275"/>
      <c r="K781" s="275"/>
      <c r="L781" s="275"/>
      <c r="M781" s="275"/>
      <c r="N781" s="275"/>
    </row>
    <row r="782" spans="5:14">
      <c r="E782" s="275"/>
      <c r="F782" s="275"/>
      <c r="G782" s="275"/>
      <c r="H782" s="275"/>
      <c r="I782" s="275"/>
      <c r="J782" s="275"/>
      <c r="K782" s="275"/>
      <c r="L782" s="275"/>
      <c r="M782" s="275"/>
      <c r="N782" s="275"/>
    </row>
    <row r="783" spans="5:14">
      <c r="E783" s="275"/>
      <c r="F783" s="275"/>
      <c r="G783" s="275"/>
      <c r="H783" s="275"/>
      <c r="I783" s="275"/>
      <c r="J783" s="275"/>
      <c r="K783" s="275"/>
      <c r="L783" s="275"/>
      <c r="M783" s="275"/>
      <c r="N783" s="275"/>
    </row>
    <row r="784" spans="5:14">
      <c r="E784" s="275"/>
      <c r="F784" s="275"/>
      <c r="G784" s="275"/>
      <c r="H784" s="275"/>
      <c r="I784" s="275"/>
      <c r="J784" s="275"/>
      <c r="K784" s="275"/>
      <c r="L784" s="275"/>
      <c r="M784" s="275"/>
      <c r="N784" s="275"/>
    </row>
    <row r="785" spans="5:14">
      <c r="E785" s="275"/>
      <c r="F785" s="275"/>
      <c r="G785" s="275"/>
      <c r="H785" s="275"/>
      <c r="I785" s="275"/>
      <c r="J785" s="275"/>
      <c r="K785" s="275"/>
      <c r="L785" s="275"/>
      <c r="M785" s="275"/>
      <c r="N785" s="275"/>
    </row>
    <row r="786" spans="5:14">
      <c r="E786" s="275"/>
      <c r="F786" s="275"/>
      <c r="G786" s="275"/>
      <c r="H786" s="275"/>
      <c r="I786" s="275"/>
      <c r="J786" s="275"/>
      <c r="K786" s="275"/>
      <c r="L786" s="275"/>
      <c r="M786" s="275"/>
      <c r="N786" s="275"/>
    </row>
    <row r="787" spans="5:14">
      <c r="E787" s="275"/>
      <c r="F787" s="275"/>
      <c r="G787" s="275"/>
      <c r="H787" s="275"/>
      <c r="I787" s="275"/>
      <c r="J787" s="275"/>
      <c r="K787" s="275"/>
      <c r="L787" s="275"/>
      <c r="M787" s="275"/>
      <c r="N787" s="275"/>
    </row>
    <row r="788" spans="5:14">
      <c r="E788" s="275"/>
      <c r="F788" s="275"/>
      <c r="G788" s="275"/>
      <c r="H788" s="275"/>
      <c r="I788" s="275"/>
      <c r="J788" s="275"/>
      <c r="K788" s="275"/>
      <c r="L788" s="275"/>
      <c r="M788" s="275"/>
      <c r="N788" s="275"/>
    </row>
    <row r="789" spans="5:14">
      <c r="E789" s="275"/>
      <c r="F789" s="275"/>
      <c r="G789" s="275"/>
      <c r="H789" s="275"/>
      <c r="I789" s="275"/>
      <c r="J789" s="275"/>
      <c r="K789" s="275"/>
      <c r="L789" s="275"/>
      <c r="M789" s="275"/>
      <c r="N789" s="275"/>
    </row>
    <row r="790" spans="5:14">
      <c r="E790" s="275"/>
      <c r="F790" s="275"/>
      <c r="G790" s="275"/>
      <c r="H790" s="275"/>
      <c r="I790" s="275"/>
      <c r="J790" s="275"/>
      <c r="K790" s="275"/>
      <c r="L790" s="275"/>
      <c r="M790" s="275"/>
      <c r="N790" s="275"/>
    </row>
    <row r="791" spans="5:14">
      <c r="E791" s="275"/>
      <c r="F791" s="275"/>
      <c r="G791" s="275"/>
      <c r="H791" s="275"/>
      <c r="I791" s="275"/>
      <c r="J791" s="275"/>
      <c r="K791" s="275"/>
      <c r="L791" s="275"/>
      <c r="M791" s="275"/>
      <c r="N791" s="275"/>
    </row>
    <row r="792" spans="5:14">
      <c r="E792" s="275"/>
      <c r="F792" s="275"/>
      <c r="G792" s="275"/>
      <c r="H792" s="275"/>
      <c r="I792" s="275"/>
      <c r="J792" s="275"/>
      <c r="K792" s="275"/>
      <c r="L792" s="275"/>
      <c r="M792" s="275"/>
      <c r="N792" s="275"/>
    </row>
    <row r="793" spans="5:14">
      <c r="E793" s="275"/>
      <c r="F793" s="275"/>
      <c r="G793" s="275"/>
      <c r="H793" s="275"/>
      <c r="I793" s="275"/>
      <c r="J793" s="275"/>
      <c r="K793" s="275"/>
      <c r="L793" s="275"/>
      <c r="M793" s="275"/>
      <c r="N793" s="275"/>
    </row>
    <row r="794" spans="5:14">
      <c r="E794" s="275"/>
      <c r="F794" s="275"/>
      <c r="G794" s="275"/>
      <c r="H794" s="275"/>
      <c r="I794" s="275"/>
      <c r="J794" s="275"/>
      <c r="K794" s="275"/>
      <c r="L794" s="275"/>
      <c r="M794" s="275"/>
      <c r="N794" s="275"/>
    </row>
    <row r="795" spans="5:14">
      <c r="E795" s="275"/>
      <c r="F795" s="275"/>
      <c r="G795" s="275"/>
      <c r="H795" s="275"/>
      <c r="I795" s="275"/>
      <c r="J795" s="275"/>
      <c r="K795" s="275"/>
      <c r="L795" s="275"/>
      <c r="M795" s="275"/>
      <c r="N795" s="275"/>
    </row>
    <row r="796" spans="5:14">
      <c r="E796" s="275"/>
      <c r="F796" s="275"/>
      <c r="G796" s="275"/>
      <c r="H796" s="275"/>
      <c r="I796" s="275"/>
      <c r="J796" s="275"/>
      <c r="K796" s="275"/>
      <c r="L796" s="275"/>
      <c r="M796" s="275"/>
      <c r="N796" s="275"/>
    </row>
    <row r="797" spans="5:14">
      <c r="E797" s="275"/>
      <c r="F797" s="275"/>
      <c r="G797" s="275"/>
      <c r="H797" s="275"/>
      <c r="I797" s="275"/>
      <c r="J797" s="275"/>
      <c r="K797" s="275"/>
      <c r="L797" s="275"/>
      <c r="M797" s="275"/>
      <c r="N797" s="275"/>
    </row>
    <row r="798" spans="5:14">
      <c r="E798" s="275"/>
      <c r="F798" s="275"/>
      <c r="G798" s="275"/>
      <c r="H798" s="275"/>
      <c r="I798" s="275"/>
      <c r="J798" s="275"/>
      <c r="K798" s="275"/>
      <c r="L798" s="275"/>
      <c r="M798" s="275"/>
      <c r="N798" s="275"/>
    </row>
    <row r="799" spans="5:14">
      <c r="E799" s="275"/>
      <c r="F799" s="275"/>
      <c r="G799" s="275"/>
      <c r="H799" s="275"/>
      <c r="I799" s="275"/>
      <c r="J799" s="275"/>
      <c r="K799" s="275"/>
      <c r="L799" s="275"/>
      <c r="M799" s="275"/>
      <c r="N799" s="275"/>
    </row>
    <row r="800" spans="5:14">
      <c r="E800" s="275"/>
      <c r="F800" s="275"/>
      <c r="G800" s="275"/>
      <c r="H800" s="275"/>
      <c r="I800" s="275"/>
      <c r="J800" s="275"/>
      <c r="K800" s="275"/>
      <c r="L800" s="275"/>
      <c r="M800" s="275"/>
      <c r="N800" s="275"/>
    </row>
    <row r="801" spans="5:14">
      <c r="E801" s="275"/>
      <c r="F801" s="275"/>
      <c r="G801" s="275"/>
      <c r="H801" s="275"/>
      <c r="I801" s="275"/>
      <c r="J801" s="275"/>
      <c r="K801" s="275"/>
      <c r="L801" s="275"/>
      <c r="M801" s="275"/>
      <c r="N801" s="275"/>
    </row>
    <row r="802" spans="5:14">
      <c r="E802" s="275"/>
      <c r="F802" s="275"/>
      <c r="G802" s="275"/>
      <c r="H802" s="275"/>
      <c r="I802" s="275"/>
      <c r="J802" s="275"/>
      <c r="K802" s="275"/>
      <c r="L802" s="275"/>
      <c r="M802" s="275"/>
      <c r="N802" s="275"/>
    </row>
    <row r="803" spans="5:14">
      <c r="E803" s="275"/>
      <c r="F803" s="275"/>
      <c r="G803" s="275"/>
      <c r="H803" s="275"/>
      <c r="I803" s="275"/>
      <c r="J803" s="275"/>
      <c r="K803" s="275"/>
      <c r="L803" s="275"/>
      <c r="M803" s="275"/>
      <c r="N803" s="275"/>
    </row>
    <row r="804" spans="5:14">
      <c r="E804" s="275"/>
      <c r="F804" s="275"/>
      <c r="G804" s="275"/>
      <c r="H804" s="275"/>
      <c r="I804" s="275"/>
      <c r="J804" s="275"/>
      <c r="K804" s="275"/>
      <c r="L804" s="275"/>
      <c r="M804" s="275"/>
      <c r="N804" s="275"/>
    </row>
    <row r="805" spans="5:14">
      <c r="E805" s="275"/>
      <c r="F805" s="275"/>
      <c r="G805" s="275"/>
      <c r="H805" s="275"/>
      <c r="I805" s="275"/>
      <c r="J805" s="275"/>
      <c r="K805" s="275"/>
      <c r="L805" s="275"/>
      <c r="M805" s="275"/>
      <c r="N805" s="275"/>
    </row>
    <row r="806" spans="5:14">
      <c r="E806" s="275"/>
      <c r="F806" s="275"/>
      <c r="G806" s="275"/>
      <c r="H806" s="275"/>
      <c r="I806" s="275"/>
      <c r="J806" s="275"/>
      <c r="K806" s="275"/>
      <c r="L806" s="275"/>
      <c r="M806" s="275"/>
      <c r="N806" s="275"/>
    </row>
    <row r="807" spans="5:14">
      <c r="E807" s="275"/>
      <c r="F807" s="275"/>
      <c r="G807" s="275"/>
      <c r="H807" s="275"/>
      <c r="I807" s="275"/>
      <c r="J807" s="275"/>
      <c r="K807" s="275"/>
      <c r="L807" s="275"/>
      <c r="M807" s="275"/>
      <c r="N807" s="275"/>
    </row>
    <row r="808" spans="5:14">
      <c r="E808" s="275"/>
      <c r="F808" s="275"/>
      <c r="G808" s="275"/>
      <c r="H808" s="275"/>
      <c r="I808" s="275"/>
      <c r="J808" s="275"/>
      <c r="K808" s="275"/>
      <c r="L808" s="275"/>
      <c r="M808" s="275"/>
      <c r="N808" s="275"/>
    </row>
    <row r="809" spans="5:14">
      <c r="E809" s="275"/>
      <c r="F809" s="275"/>
      <c r="G809" s="275"/>
      <c r="H809" s="275"/>
      <c r="I809" s="275"/>
      <c r="J809" s="275"/>
      <c r="K809" s="275"/>
      <c r="L809" s="275"/>
      <c r="M809" s="275"/>
      <c r="N809" s="275"/>
    </row>
    <row r="810" spans="5:14">
      <c r="E810" s="275"/>
      <c r="F810" s="275"/>
      <c r="G810" s="275"/>
      <c r="H810" s="275"/>
      <c r="I810" s="275"/>
      <c r="J810" s="275"/>
      <c r="K810" s="275"/>
      <c r="L810" s="275"/>
      <c r="M810" s="275"/>
      <c r="N810" s="275"/>
    </row>
    <row r="811" spans="5:14">
      <c r="E811" s="275"/>
      <c r="F811" s="275"/>
      <c r="G811" s="275"/>
      <c r="H811" s="275"/>
      <c r="I811" s="275"/>
      <c r="J811" s="275"/>
      <c r="K811" s="275"/>
      <c r="L811" s="275"/>
      <c r="M811" s="275"/>
      <c r="N811" s="275"/>
    </row>
    <row r="812" spans="5:14">
      <c r="E812" s="275"/>
      <c r="F812" s="275"/>
      <c r="G812" s="275"/>
      <c r="H812" s="275"/>
      <c r="I812" s="275"/>
      <c r="J812" s="275"/>
      <c r="K812" s="275"/>
      <c r="L812" s="275"/>
      <c r="M812" s="275"/>
      <c r="N812" s="275"/>
    </row>
    <row r="813" spans="5:14">
      <c r="E813" s="275"/>
      <c r="F813" s="275"/>
      <c r="G813" s="275"/>
      <c r="H813" s="275"/>
      <c r="I813" s="275"/>
      <c r="J813" s="275"/>
      <c r="K813" s="275"/>
      <c r="L813" s="275"/>
      <c r="M813" s="275"/>
      <c r="N813" s="275"/>
    </row>
    <row r="814" spans="5:14">
      <c r="E814" s="275"/>
      <c r="F814" s="275"/>
      <c r="G814" s="275"/>
      <c r="H814" s="275"/>
      <c r="I814" s="275"/>
      <c r="J814" s="275"/>
      <c r="K814" s="275"/>
      <c r="L814" s="275"/>
      <c r="M814" s="275"/>
      <c r="N814" s="275"/>
    </row>
    <row r="815" spans="5:14">
      <c r="E815" s="275"/>
      <c r="F815" s="275"/>
      <c r="G815" s="275"/>
      <c r="H815" s="275"/>
      <c r="I815" s="275"/>
      <c r="J815" s="275"/>
      <c r="K815" s="275"/>
      <c r="L815" s="275"/>
      <c r="M815" s="275"/>
      <c r="N815" s="275"/>
    </row>
    <row r="816" spans="5:14">
      <c r="E816" s="275"/>
      <c r="F816" s="275"/>
      <c r="G816" s="275"/>
      <c r="H816" s="275"/>
      <c r="I816" s="275"/>
      <c r="J816" s="275"/>
      <c r="K816" s="275"/>
      <c r="L816" s="275"/>
      <c r="M816" s="275"/>
      <c r="N816" s="275"/>
    </row>
    <row r="817" spans="5:14">
      <c r="E817" s="275"/>
      <c r="F817" s="275"/>
      <c r="G817" s="275"/>
      <c r="H817" s="275"/>
      <c r="I817" s="275"/>
      <c r="J817" s="275"/>
      <c r="K817" s="275"/>
      <c r="L817" s="275"/>
      <c r="M817" s="275"/>
      <c r="N817" s="275"/>
    </row>
    <row r="818" spans="5:14">
      <c r="E818" s="275"/>
      <c r="F818" s="275"/>
      <c r="G818" s="275"/>
      <c r="H818" s="275"/>
      <c r="I818" s="275"/>
      <c r="J818" s="275"/>
      <c r="K818" s="275"/>
      <c r="L818" s="275"/>
      <c r="M818" s="275"/>
      <c r="N818" s="275"/>
    </row>
    <row r="819" spans="5:14">
      <c r="E819" s="275"/>
      <c r="F819" s="275"/>
      <c r="G819" s="275"/>
      <c r="H819" s="275"/>
      <c r="I819" s="275"/>
      <c r="J819" s="275"/>
      <c r="K819" s="275"/>
      <c r="L819" s="275"/>
      <c r="M819" s="275"/>
      <c r="N819" s="275"/>
    </row>
    <row r="820" spans="5:14">
      <c r="E820" s="275"/>
      <c r="F820" s="275"/>
      <c r="G820" s="275"/>
      <c r="H820" s="275"/>
      <c r="I820" s="275"/>
      <c r="J820" s="275"/>
      <c r="K820" s="275"/>
      <c r="L820" s="275"/>
      <c r="M820" s="275"/>
      <c r="N820" s="275"/>
    </row>
    <row r="821" spans="5:14">
      <c r="E821" s="275"/>
      <c r="F821" s="275"/>
      <c r="G821" s="275"/>
      <c r="H821" s="275"/>
      <c r="I821" s="275"/>
      <c r="J821" s="275"/>
      <c r="K821" s="275"/>
      <c r="L821" s="275"/>
      <c r="M821" s="275"/>
      <c r="N821" s="275"/>
    </row>
    <row r="822" spans="5:14">
      <c r="E822" s="275"/>
      <c r="F822" s="275"/>
      <c r="G822" s="275"/>
      <c r="H822" s="275"/>
      <c r="I822" s="275"/>
      <c r="J822" s="275"/>
      <c r="K822" s="275"/>
      <c r="L822" s="275"/>
      <c r="M822" s="275"/>
      <c r="N822" s="275"/>
    </row>
    <row r="823" spans="5:14">
      <c r="E823" s="275"/>
      <c r="F823" s="275"/>
      <c r="G823" s="275"/>
      <c r="H823" s="275"/>
      <c r="I823" s="275"/>
      <c r="J823" s="275"/>
      <c r="K823" s="275"/>
      <c r="L823" s="275"/>
      <c r="M823" s="275"/>
      <c r="N823" s="275"/>
    </row>
    <row r="824" spans="5:14">
      <c r="E824" s="275"/>
      <c r="F824" s="275"/>
      <c r="G824" s="275"/>
      <c r="H824" s="275"/>
      <c r="I824" s="275"/>
      <c r="J824" s="275"/>
      <c r="K824" s="275"/>
      <c r="L824" s="275"/>
      <c r="M824" s="275"/>
      <c r="N824" s="275"/>
    </row>
    <row r="825" spans="5:14">
      <c r="E825" s="275"/>
      <c r="F825" s="275"/>
      <c r="G825" s="275"/>
      <c r="H825" s="275"/>
      <c r="I825" s="275"/>
      <c r="J825" s="275"/>
      <c r="K825" s="275"/>
      <c r="L825" s="275"/>
      <c r="M825" s="275"/>
      <c r="N825" s="275"/>
    </row>
    <row r="826" spans="5:14">
      <c r="E826" s="275"/>
      <c r="F826" s="275"/>
      <c r="G826" s="275"/>
      <c r="H826" s="275"/>
      <c r="I826" s="275"/>
      <c r="J826" s="275"/>
      <c r="K826" s="275"/>
      <c r="L826" s="275"/>
      <c r="M826" s="275"/>
      <c r="N826" s="275"/>
    </row>
    <row r="827" spans="5:14">
      <c r="E827" s="275"/>
      <c r="F827" s="275"/>
      <c r="G827" s="275"/>
      <c r="H827" s="275"/>
      <c r="I827" s="275"/>
      <c r="J827" s="275"/>
      <c r="K827" s="275"/>
      <c r="L827" s="275"/>
      <c r="M827" s="275"/>
      <c r="N827" s="275"/>
    </row>
    <row r="828" spans="5:14">
      <c r="E828" s="275"/>
      <c r="F828" s="275"/>
      <c r="G828" s="275"/>
      <c r="H828" s="275"/>
      <c r="I828" s="275"/>
      <c r="J828" s="275"/>
      <c r="K828" s="275"/>
      <c r="L828" s="275"/>
      <c r="M828" s="275"/>
      <c r="N828" s="275"/>
    </row>
    <row r="829" spans="5:14">
      <c r="E829" s="275"/>
      <c r="F829" s="275"/>
      <c r="G829" s="275"/>
      <c r="H829" s="275"/>
      <c r="I829" s="275"/>
      <c r="J829" s="275"/>
      <c r="K829" s="275"/>
      <c r="L829" s="275"/>
      <c r="M829" s="275"/>
      <c r="N829" s="275"/>
    </row>
    <row r="830" spans="5:14">
      <c r="E830" s="275"/>
      <c r="F830" s="275"/>
      <c r="G830" s="275"/>
      <c r="H830" s="275"/>
      <c r="I830" s="275"/>
      <c r="J830" s="275"/>
      <c r="K830" s="275"/>
      <c r="L830" s="275"/>
      <c r="M830" s="275"/>
      <c r="N830" s="275"/>
    </row>
    <row r="831" spans="5:14">
      <c r="E831" s="275"/>
      <c r="F831" s="275"/>
      <c r="G831" s="275"/>
      <c r="H831" s="275"/>
      <c r="I831" s="275"/>
      <c r="J831" s="275"/>
      <c r="K831" s="275"/>
      <c r="L831" s="275"/>
      <c r="M831" s="275"/>
      <c r="N831" s="275"/>
    </row>
    <row r="832" spans="5:14">
      <c r="E832" s="275"/>
      <c r="F832" s="275"/>
      <c r="G832" s="275"/>
      <c r="H832" s="275"/>
      <c r="I832" s="275"/>
      <c r="J832" s="275"/>
      <c r="K832" s="275"/>
      <c r="L832" s="275"/>
      <c r="M832" s="275"/>
      <c r="N832" s="275"/>
    </row>
    <row r="833" spans="5:14">
      <c r="E833" s="275"/>
      <c r="F833" s="275"/>
      <c r="G833" s="275"/>
      <c r="H833" s="275"/>
      <c r="I833" s="275"/>
      <c r="J833" s="275"/>
      <c r="K833" s="275"/>
      <c r="L833" s="275"/>
      <c r="M833" s="275"/>
      <c r="N833" s="275"/>
    </row>
    <row r="834" spans="5:14">
      <c r="E834" s="275"/>
      <c r="F834" s="275"/>
      <c r="G834" s="275"/>
      <c r="H834" s="275"/>
      <c r="I834" s="275"/>
      <c r="J834" s="275"/>
      <c r="K834" s="275"/>
      <c r="L834" s="275"/>
      <c r="M834" s="275"/>
      <c r="N834" s="275"/>
    </row>
    <row r="835" spans="5:14">
      <c r="E835" s="275"/>
      <c r="F835" s="275"/>
      <c r="G835" s="275"/>
      <c r="H835" s="275"/>
      <c r="I835" s="275"/>
      <c r="J835" s="275"/>
      <c r="K835" s="275"/>
      <c r="L835" s="275"/>
      <c r="M835" s="275"/>
      <c r="N835" s="275"/>
    </row>
    <row r="836" spans="5:14">
      <c r="E836" s="275"/>
      <c r="F836" s="275"/>
      <c r="G836" s="275"/>
      <c r="H836" s="275"/>
      <c r="I836" s="275"/>
      <c r="J836" s="275"/>
      <c r="K836" s="275"/>
      <c r="L836" s="275"/>
      <c r="M836" s="275"/>
      <c r="N836" s="275"/>
    </row>
    <row r="837" spans="5:14">
      <c r="E837" s="275"/>
      <c r="F837" s="275"/>
      <c r="G837" s="275"/>
      <c r="H837" s="275"/>
      <c r="I837" s="275"/>
      <c r="J837" s="275"/>
      <c r="K837" s="275"/>
      <c r="L837" s="275"/>
      <c r="M837" s="275"/>
      <c r="N837" s="275"/>
    </row>
    <row r="838" spans="5:14">
      <c r="E838" s="275"/>
      <c r="F838" s="275"/>
      <c r="G838" s="275"/>
      <c r="H838" s="275"/>
      <c r="I838" s="275"/>
      <c r="J838" s="275"/>
      <c r="K838" s="275"/>
      <c r="L838" s="275"/>
      <c r="M838" s="275"/>
      <c r="N838" s="275"/>
    </row>
    <row r="839" spans="5:14">
      <c r="E839" s="275"/>
      <c r="F839" s="275"/>
      <c r="G839" s="275"/>
      <c r="H839" s="275"/>
      <c r="I839" s="275"/>
      <c r="J839" s="275"/>
      <c r="K839" s="275"/>
      <c r="L839" s="275"/>
      <c r="M839" s="275"/>
      <c r="N839" s="275"/>
    </row>
    <row r="840" spans="5:14">
      <c r="E840" s="275"/>
      <c r="F840" s="275"/>
      <c r="G840" s="275"/>
      <c r="H840" s="275"/>
      <c r="I840" s="275"/>
      <c r="J840" s="275"/>
      <c r="K840" s="275"/>
      <c r="L840" s="275"/>
      <c r="M840" s="275"/>
      <c r="N840" s="275"/>
    </row>
    <row r="841" spans="5:14">
      <c r="E841" s="275"/>
      <c r="F841" s="275"/>
      <c r="G841" s="275"/>
      <c r="H841" s="275"/>
      <c r="I841" s="275"/>
      <c r="J841" s="275"/>
      <c r="K841" s="275"/>
      <c r="L841" s="275"/>
      <c r="M841" s="275"/>
      <c r="N841" s="275"/>
    </row>
  </sheetData>
  <mergeCells count="21">
    <mergeCell ref="A35:N35"/>
    <mergeCell ref="C8:C9"/>
    <mergeCell ref="A7:B7"/>
    <mergeCell ref="H7:N7"/>
    <mergeCell ref="A8:A9"/>
    <mergeCell ref="B8:B9"/>
    <mergeCell ref="D8:D9"/>
    <mergeCell ref="E8:H8"/>
    <mergeCell ref="C11:O23"/>
    <mergeCell ref="O8:P8"/>
    <mergeCell ref="I8:N8"/>
    <mergeCell ref="I28:M28"/>
    <mergeCell ref="I29:M29"/>
    <mergeCell ref="F31:G31"/>
    <mergeCell ref="I32:M32"/>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62.xml><?xml version="1.0" encoding="utf-8"?>
<worksheet xmlns="http://schemas.openxmlformats.org/spreadsheetml/2006/main" xmlns:r="http://schemas.openxmlformats.org/officeDocument/2006/relationships">
  <sheetPr>
    <pageSetUpPr fitToPage="1"/>
  </sheetPr>
  <dimension ref="A1:BZ342"/>
  <sheetViews>
    <sheetView view="pageBreakPreview" topLeftCell="A11" zoomScaleNormal="70" zoomScaleSheetLayoutView="100" workbookViewId="0">
      <selection activeCell="O39" sqref="O39"/>
    </sheetView>
  </sheetViews>
  <sheetFormatPr defaultRowHeight="12.75"/>
  <cols>
    <col min="1" max="1" width="5.5703125" style="275" customWidth="1"/>
    <col min="2" max="2" width="14.7109375" style="275" customWidth="1"/>
    <col min="3" max="3" width="10.28515625" style="275" customWidth="1"/>
    <col min="4" max="4" width="12.85546875" style="275" customWidth="1"/>
    <col min="5" max="5" width="8.7109375" style="261" customWidth="1"/>
    <col min="6" max="7" width="8" style="261" customWidth="1"/>
    <col min="8" max="10" width="8.140625" style="261" customWidth="1"/>
    <col min="11" max="11" width="8.42578125" style="261" customWidth="1"/>
    <col min="12" max="12" width="8.140625" style="261" customWidth="1"/>
    <col min="13" max="13" width="11.28515625" style="261" customWidth="1"/>
    <col min="14" max="14" width="11.85546875" style="261" customWidth="1"/>
    <col min="15" max="15" width="9.140625" style="275"/>
    <col min="16" max="16" width="13" style="275" customWidth="1"/>
    <col min="17" max="78" width="9.140625" style="275"/>
    <col min="79" max="16384" width="9.140625" style="261"/>
  </cols>
  <sheetData>
    <row r="1" spans="1:78" ht="12.75" customHeight="1">
      <c r="D1" s="992"/>
      <c r="E1" s="992"/>
      <c r="F1" s="275"/>
      <c r="G1" s="275"/>
      <c r="H1" s="275"/>
      <c r="I1" s="275"/>
      <c r="J1" s="275"/>
      <c r="K1" s="275"/>
      <c r="L1" s="275"/>
      <c r="M1" s="994" t="s">
        <v>660</v>
      </c>
      <c r="N1" s="994"/>
    </row>
    <row r="2" spans="1:78" ht="15.75">
      <c r="A2" s="990" t="s">
        <v>0</v>
      </c>
      <c r="B2" s="990"/>
      <c r="C2" s="990"/>
      <c r="D2" s="990"/>
      <c r="E2" s="990"/>
      <c r="F2" s="990"/>
      <c r="G2" s="990"/>
      <c r="H2" s="990"/>
      <c r="I2" s="990"/>
      <c r="J2" s="990"/>
      <c r="K2" s="990"/>
      <c r="L2" s="990"/>
      <c r="M2" s="990"/>
      <c r="N2" s="990"/>
    </row>
    <row r="3" spans="1:78" ht="18">
      <c r="A3" s="991" t="s">
        <v>734</v>
      </c>
      <c r="B3" s="991"/>
      <c r="C3" s="991"/>
      <c r="D3" s="991"/>
      <c r="E3" s="991"/>
      <c r="F3" s="991"/>
      <c r="G3" s="991"/>
      <c r="H3" s="991"/>
      <c r="I3" s="991"/>
      <c r="J3" s="991"/>
      <c r="K3" s="991"/>
      <c r="L3" s="991"/>
      <c r="M3" s="991"/>
      <c r="N3" s="991"/>
    </row>
    <row r="4" spans="1:78" ht="24" customHeight="1">
      <c r="A4" s="1010" t="s">
        <v>746</v>
      </c>
      <c r="B4" s="1010"/>
      <c r="C4" s="1010"/>
      <c r="D4" s="1010"/>
      <c r="E4" s="1010"/>
      <c r="F4" s="1010"/>
      <c r="G4" s="1010"/>
      <c r="H4" s="1010"/>
      <c r="I4" s="1010"/>
      <c r="J4" s="1010"/>
      <c r="K4" s="1010"/>
      <c r="L4" s="1010"/>
      <c r="M4" s="1010"/>
      <c r="N4" s="1010"/>
      <c r="O4" s="1010"/>
      <c r="P4" s="1010"/>
    </row>
    <row r="5" spans="1:78" s="262" customFormat="1" ht="18.75" customHeight="1">
      <c r="A5" s="363"/>
      <c r="B5" s="363"/>
      <c r="C5" s="363"/>
      <c r="D5" s="363"/>
      <c r="E5" s="363"/>
      <c r="F5" s="363"/>
      <c r="G5" s="363"/>
      <c r="H5" s="363"/>
      <c r="I5" s="363"/>
      <c r="J5" s="363"/>
      <c r="K5" s="363"/>
      <c r="L5" s="363"/>
      <c r="M5" s="363"/>
      <c r="N5" s="36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row>
    <row r="6" spans="1:78">
      <c r="A6" s="993"/>
      <c r="B6" s="993"/>
      <c r="C6" s="993"/>
      <c r="D6" s="993"/>
      <c r="E6" s="993"/>
      <c r="F6" s="993"/>
      <c r="G6" s="993"/>
      <c r="H6" s="993"/>
      <c r="I6" s="993"/>
      <c r="J6" s="993"/>
      <c r="K6" s="993"/>
      <c r="L6" s="993"/>
      <c r="M6" s="993"/>
      <c r="N6" s="993"/>
    </row>
    <row r="7" spans="1:78">
      <c r="A7" s="999" t="s">
        <v>919</v>
      </c>
      <c r="B7" s="999"/>
      <c r="D7" s="309"/>
      <c r="E7" s="275"/>
      <c r="F7" s="275"/>
      <c r="G7" s="275"/>
      <c r="H7" s="995"/>
      <c r="I7" s="995"/>
      <c r="J7" s="995"/>
      <c r="K7" s="995"/>
      <c r="L7" s="995"/>
      <c r="M7" s="995"/>
      <c r="N7" s="995"/>
    </row>
    <row r="8" spans="1:78" ht="24.75" customHeight="1">
      <c r="A8" s="900" t="s">
        <v>2</v>
      </c>
      <c r="B8" s="900" t="s">
        <v>3</v>
      </c>
      <c r="C8" s="1008" t="s">
        <v>479</v>
      </c>
      <c r="D8" s="1000" t="s">
        <v>81</v>
      </c>
      <c r="E8" s="996" t="s">
        <v>82</v>
      </c>
      <c r="F8" s="997"/>
      <c r="G8" s="997"/>
      <c r="H8" s="998"/>
      <c r="I8" s="900" t="s">
        <v>641</v>
      </c>
      <c r="J8" s="900"/>
      <c r="K8" s="900"/>
      <c r="L8" s="900"/>
      <c r="M8" s="900"/>
      <c r="N8" s="900"/>
      <c r="O8" s="1002" t="s">
        <v>697</v>
      </c>
      <c r="P8" s="1002"/>
    </row>
    <row r="9" spans="1:78" ht="44.45" customHeight="1">
      <c r="A9" s="900"/>
      <c r="B9" s="900"/>
      <c r="C9" s="1009"/>
      <c r="D9" s="1001"/>
      <c r="E9" s="327" t="s">
        <v>86</v>
      </c>
      <c r="F9" s="327" t="s">
        <v>18</v>
      </c>
      <c r="G9" s="327" t="s">
        <v>39</v>
      </c>
      <c r="H9" s="327" t="s">
        <v>676</v>
      </c>
      <c r="I9" s="332" t="s">
        <v>16</v>
      </c>
      <c r="J9" s="332" t="s">
        <v>642</v>
      </c>
      <c r="K9" s="332" t="s">
        <v>643</v>
      </c>
      <c r="L9" s="332" t="s">
        <v>644</v>
      </c>
      <c r="M9" s="332" t="s">
        <v>645</v>
      </c>
      <c r="N9" s="332" t="s">
        <v>646</v>
      </c>
      <c r="O9" s="344" t="s">
        <v>702</v>
      </c>
      <c r="P9" s="344" t="s">
        <v>700</v>
      </c>
    </row>
    <row r="10" spans="1:78" s="340" customFormat="1">
      <c r="A10" s="338">
        <v>1</v>
      </c>
      <c r="B10" s="338">
        <v>2</v>
      </c>
      <c r="C10" s="338">
        <v>3</v>
      </c>
      <c r="D10" s="338">
        <v>4</v>
      </c>
      <c r="E10" s="338">
        <v>5</v>
      </c>
      <c r="F10" s="338">
        <v>6</v>
      </c>
      <c r="G10" s="338">
        <v>7</v>
      </c>
      <c r="H10" s="338">
        <v>8</v>
      </c>
      <c r="I10" s="338">
        <v>9</v>
      </c>
      <c r="J10" s="338">
        <v>10</v>
      </c>
      <c r="K10" s="338">
        <v>11</v>
      </c>
      <c r="L10" s="338">
        <v>12</v>
      </c>
      <c r="M10" s="338">
        <v>13</v>
      </c>
      <c r="N10" s="338">
        <v>14</v>
      </c>
      <c r="O10" s="338">
        <v>15</v>
      </c>
      <c r="P10" s="338">
        <v>16</v>
      </c>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row>
    <row r="11" spans="1:78">
      <c r="A11" s="279">
        <v>1</v>
      </c>
      <c r="B11" s="379"/>
      <c r="C11" s="891" t="s">
        <v>987</v>
      </c>
      <c r="D11" s="1011"/>
      <c r="E11" s="1011"/>
      <c r="F11" s="1011"/>
      <c r="G11" s="1011"/>
      <c r="H11" s="1011"/>
      <c r="I11" s="1011"/>
      <c r="J11" s="1011"/>
      <c r="K11" s="1011"/>
      <c r="L11" s="1011"/>
      <c r="M11" s="1011"/>
      <c r="N11" s="1011"/>
      <c r="O11" s="1003"/>
      <c r="P11" s="280"/>
    </row>
    <row r="12" spans="1:78">
      <c r="A12" s="279">
        <v>2</v>
      </c>
      <c r="B12" s="379"/>
      <c r="C12" s="1004"/>
      <c r="D12" s="1012"/>
      <c r="E12" s="1012"/>
      <c r="F12" s="1012"/>
      <c r="G12" s="1012"/>
      <c r="H12" s="1012"/>
      <c r="I12" s="1012"/>
      <c r="J12" s="1012"/>
      <c r="K12" s="1012"/>
      <c r="L12" s="1012"/>
      <c r="M12" s="1012"/>
      <c r="N12" s="1012"/>
      <c r="O12" s="1005"/>
      <c r="P12" s="280"/>
    </row>
    <row r="13" spans="1:78">
      <c r="A13" s="279">
        <v>3</v>
      </c>
      <c r="B13" s="379"/>
      <c r="C13" s="1004"/>
      <c r="D13" s="1012"/>
      <c r="E13" s="1012"/>
      <c r="F13" s="1012"/>
      <c r="G13" s="1012"/>
      <c r="H13" s="1012"/>
      <c r="I13" s="1012"/>
      <c r="J13" s="1012"/>
      <c r="K13" s="1012"/>
      <c r="L13" s="1012"/>
      <c r="M13" s="1012"/>
      <c r="N13" s="1012"/>
      <c r="O13" s="1005"/>
      <c r="P13" s="280"/>
    </row>
    <row r="14" spans="1:78">
      <c r="A14" s="279">
        <v>4</v>
      </c>
      <c r="B14" s="379"/>
      <c r="C14" s="1004"/>
      <c r="D14" s="1012"/>
      <c r="E14" s="1012"/>
      <c r="F14" s="1012"/>
      <c r="G14" s="1012"/>
      <c r="H14" s="1012"/>
      <c r="I14" s="1012"/>
      <c r="J14" s="1012"/>
      <c r="K14" s="1012"/>
      <c r="L14" s="1012"/>
      <c r="M14" s="1012"/>
      <c r="N14" s="1012"/>
      <c r="O14" s="1005"/>
      <c r="P14" s="280"/>
    </row>
    <row r="15" spans="1:78">
      <c r="A15" s="279">
        <v>5</v>
      </c>
      <c r="B15" s="379"/>
      <c r="C15" s="1004"/>
      <c r="D15" s="1012"/>
      <c r="E15" s="1012"/>
      <c r="F15" s="1012"/>
      <c r="G15" s="1012"/>
      <c r="H15" s="1012"/>
      <c r="I15" s="1012"/>
      <c r="J15" s="1012"/>
      <c r="K15" s="1012"/>
      <c r="L15" s="1012"/>
      <c r="M15" s="1012"/>
      <c r="N15" s="1012"/>
      <c r="O15" s="1005"/>
      <c r="P15" s="280"/>
    </row>
    <row r="16" spans="1:78">
      <c r="A16" s="279">
        <v>6</v>
      </c>
      <c r="B16" s="379"/>
      <c r="C16" s="1004"/>
      <c r="D16" s="1012"/>
      <c r="E16" s="1012"/>
      <c r="F16" s="1012"/>
      <c r="G16" s="1012"/>
      <c r="H16" s="1012"/>
      <c r="I16" s="1012"/>
      <c r="J16" s="1012"/>
      <c r="K16" s="1012"/>
      <c r="L16" s="1012"/>
      <c r="M16" s="1012"/>
      <c r="N16" s="1012"/>
      <c r="O16" s="1005"/>
      <c r="P16" s="280"/>
    </row>
    <row r="17" spans="1:16">
      <c r="A17" s="279">
        <v>7</v>
      </c>
      <c r="B17" s="379"/>
      <c r="C17" s="1004"/>
      <c r="D17" s="1012"/>
      <c r="E17" s="1012"/>
      <c r="F17" s="1012"/>
      <c r="G17" s="1012"/>
      <c r="H17" s="1012"/>
      <c r="I17" s="1012"/>
      <c r="J17" s="1012"/>
      <c r="K17" s="1012"/>
      <c r="L17" s="1012"/>
      <c r="M17" s="1012"/>
      <c r="N17" s="1012"/>
      <c r="O17" s="1005"/>
      <c r="P17" s="280"/>
    </row>
    <row r="18" spans="1:16">
      <c r="A18" s="279">
        <v>8</v>
      </c>
      <c r="B18" s="379"/>
      <c r="C18" s="1004"/>
      <c r="D18" s="1012"/>
      <c r="E18" s="1012"/>
      <c r="F18" s="1012"/>
      <c r="G18" s="1012"/>
      <c r="H18" s="1012"/>
      <c r="I18" s="1012"/>
      <c r="J18" s="1012"/>
      <c r="K18" s="1012"/>
      <c r="L18" s="1012"/>
      <c r="M18" s="1012"/>
      <c r="N18" s="1012"/>
      <c r="O18" s="1005"/>
      <c r="P18" s="280"/>
    </row>
    <row r="19" spans="1:16">
      <c r="A19" s="279">
        <v>9</v>
      </c>
      <c r="B19" s="379"/>
      <c r="C19" s="1004"/>
      <c r="D19" s="1012"/>
      <c r="E19" s="1012"/>
      <c r="F19" s="1012"/>
      <c r="G19" s="1012"/>
      <c r="H19" s="1012"/>
      <c r="I19" s="1012"/>
      <c r="J19" s="1012"/>
      <c r="K19" s="1012"/>
      <c r="L19" s="1012"/>
      <c r="M19" s="1012"/>
      <c r="N19" s="1012"/>
      <c r="O19" s="1005"/>
      <c r="P19" s="280"/>
    </row>
    <row r="20" spans="1:16">
      <c r="A20" s="279">
        <v>10</v>
      </c>
      <c r="B20" s="379"/>
      <c r="C20" s="1004"/>
      <c r="D20" s="1012"/>
      <c r="E20" s="1012"/>
      <c r="F20" s="1012"/>
      <c r="G20" s="1012"/>
      <c r="H20" s="1012"/>
      <c r="I20" s="1012"/>
      <c r="J20" s="1012"/>
      <c r="K20" s="1012"/>
      <c r="L20" s="1012"/>
      <c r="M20" s="1012"/>
      <c r="N20" s="1012"/>
      <c r="O20" s="1005"/>
      <c r="P20" s="280"/>
    </row>
    <row r="21" spans="1:16">
      <c r="A21" s="279">
        <v>11</v>
      </c>
      <c r="B21" s="379"/>
      <c r="C21" s="1004"/>
      <c r="D21" s="1012"/>
      <c r="E21" s="1012"/>
      <c r="F21" s="1012"/>
      <c r="G21" s="1012"/>
      <c r="H21" s="1012"/>
      <c r="I21" s="1012"/>
      <c r="J21" s="1012"/>
      <c r="K21" s="1012"/>
      <c r="L21" s="1012"/>
      <c r="M21" s="1012"/>
      <c r="N21" s="1012"/>
      <c r="O21" s="1005"/>
      <c r="P21" s="280"/>
    </row>
    <row r="22" spans="1:16">
      <c r="A22" s="279">
        <v>12</v>
      </c>
      <c r="B22" s="379"/>
      <c r="C22" s="1004"/>
      <c r="D22" s="1012"/>
      <c r="E22" s="1012"/>
      <c r="F22" s="1012"/>
      <c r="G22" s="1012"/>
      <c r="H22" s="1012"/>
      <c r="I22" s="1012"/>
      <c r="J22" s="1012"/>
      <c r="K22" s="1012"/>
      <c r="L22" s="1012"/>
      <c r="M22" s="1012"/>
      <c r="N22" s="1012"/>
      <c r="O22" s="1005"/>
      <c r="P22" s="280"/>
    </row>
    <row r="23" spans="1:16">
      <c r="A23" s="279">
        <v>13</v>
      </c>
      <c r="B23" s="379"/>
      <c r="C23" s="1006"/>
      <c r="D23" s="1013"/>
      <c r="E23" s="1013"/>
      <c r="F23" s="1013"/>
      <c r="G23" s="1013"/>
      <c r="H23" s="1013"/>
      <c r="I23" s="1013"/>
      <c r="J23" s="1013"/>
      <c r="K23" s="1013"/>
      <c r="L23" s="1013"/>
      <c r="M23" s="1013"/>
      <c r="N23" s="1013"/>
      <c r="O23" s="1007"/>
      <c r="P23" s="280"/>
    </row>
    <row r="24" spans="1:16">
      <c r="A24" s="282"/>
      <c r="B24" s="282"/>
      <c r="C24" s="282"/>
      <c r="D24" s="282"/>
      <c r="E24" s="275"/>
      <c r="F24" s="275"/>
      <c r="G24" s="275"/>
      <c r="H24" s="275"/>
      <c r="I24" s="275"/>
      <c r="J24" s="275"/>
      <c r="K24" s="275"/>
      <c r="L24" s="275"/>
      <c r="M24" s="275"/>
      <c r="N24" s="275"/>
    </row>
    <row r="25" spans="1:16">
      <c r="A25" s="283"/>
      <c r="B25" s="284"/>
      <c r="C25" s="284"/>
      <c r="D25" s="282"/>
      <c r="E25" s="275"/>
      <c r="F25" s="275"/>
      <c r="G25" s="275"/>
      <c r="H25" s="275"/>
      <c r="I25" s="275"/>
      <c r="J25" s="275"/>
      <c r="K25" s="275"/>
      <c r="L25" s="275"/>
      <c r="M25" s="275"/>
      <c r="N25" s="275"/>
    </row>
    <row r="26" spans="1:16">
      <c r="A26" s="285"/>
      <c r="B26" s="285"/>
      <c r="C26" s="285"/>
      <c r="E26" s="275"/>
      <c r="F26" s="138"/>
      <c r="G26" s="138"/>
      <c r="H26" s="138"/>
      <c r="I26" s="138"/>
      <c r="J26" s="272"/>
      <c r="K26" s="138"/>
      <c r="L26" s="138"/>
      <c r="M26" s="138"/>
      <c r="N26" s="275"/>
    </row>
    <row r="27" spans="1:16" ht="15" customHeight="1">
      <c r="A27" s="285"/>
      <c r="B27" s="285"/>
      <c r="C27" s="285"/>
      <c r="E27" s="275"/>
      <c r="F27" s="14"/>
      <c r="G27" s="14"/>
      <c r="H27" s="14"/>
      <c r="I27" s="623" t="s">
        <v>1079</v>
      </c>
      <c r="J27" s="623"/>
      <c r="K27" s="623"/>
      <c r="L27" s="623"/>
      <c r="M27" s="623"/>
      <c r="N27" s="517"/>
      <c r="O27" s="517"/>
    </row>
    <row r="28" spans="1:16" ht="15">
      <c r="A28" s="285"/>
      <c r="B28" s="285"/>
      <c r="C28" s="285"/>
      <c r="E28" s="275"/>
      <c r="F28" s="578"/>
      <c r="G28" s="578"/>
      <c r="H28" s="578"/>
      <c r="I28" s="675" t="s">
        <v>1058</v>
      </c>
      <c r="J28" s="675"/>
      <c r="K28" s="675"/>
      <c r="L28" s="675"/>
      <c r="M28" s="675"/>
      <c r="N28" s="275"/>
    </row>
    <row r="29" spans="1:16">
      <c r="A29" s="285"/>
      <c r="B29" s="285"/>
      <c r="C29" s="285"/>
      <c r="E29" s="275"/>
      <c r="F29" s="435"/>
      <c r="G29" s="435"/>
      <c r="H29" s="435"/>
      <c r="I29" s="435"/>
      <c r="J29" s="435"/>
      <c r="K29" s="435"/>
      <c r="L29" s="578"/>
      <c r="M29" s="578"/>
      <c r="N29" s="275"/>
    </row>
    <row r="30" spans="1:16">
      <c r="A30" s="285" t="s">
        <v>12</v>
      </c>
      <c r="D30" s="285"/>
      <c r="E30" s="275"/>
      <c r="F30" s="624" t="s">
        <v>1081</v>
      </c>
      <c r="G30" s="624"/>
      <c r="H30" s="435"/>
      <c r="I30" s="435"/>
      <c r="J30" s="435"/>
      <c r="K30" s="435"/>
      <c r="L30" s="435"/>
      <c r="M30" s="435"/>
      <c r="N30" s="285"/>
    </row>
    <row r="31" spans="1:16" ht="12.75" customHeight="1">
      <c r="E31" s="285"/>
      <c r="F31" s="14"/>
      <c r="G31" s="14"/>
      <c r="H31" s="34"/>
      <c r="I31" s="623" t="s">
        <v>1080</v>
      </c>
      <c r="J31" s="623"/>
      <c r="K31" s="623"/>
      <c r="L31" s="623"/>
      <c r="M31" s="623"/>
      <c r="N31" s="597"/>
    </row>
    <row r="32" spans="1:16" ht="12.75" customHeight="1">
      <c r="E32" s="597"/>
      <c r="F32" s="597"/>
      <c r="G32" s="597"/>
      <c r="H32" s="597"/>
      <c r="I32" s="597"/>
      <c r="J32" s="597"/>
      <c r="K32" s="597"/>
      <c r="L32" s="597"/>
      <c r="M32" s="597"/>
      <c r="N32" s="597"/>
    </row>
    <row r="33" spans="1:14">
      <c r="A33" s="285"/>
      <c r="B33" s="285"/>
      <c r="E33" s="275"/>
      <c r="F33" s="285"/>
      <c r="G33" s="285"/>
      <c r="H33" s="285"/>
      <c r="I33" s="285"/>
      <c r="J33" s="285"/>
      <c r="K33" s="285"/>
      <c r="L33" s="285"/>
      <c r="M33" s="285"/>
      <c r="N33" s="285"/>
    </row>
    <row r="34" spans="1:14">
      <c r="E34" s="275"/>
      <c r="F34" s="275"/>
      <c r="G34" s="275"/>
      <c r="H34" s="275"/>
      <c r="I34" s="275"/>
      <c r="J34" s="275"/>
      <c r="K34" s="275"/>
      <c r="L34" s="275"/>
      <c r="M34" s="275"/>
      <c r="N34" s="275"/>
    </row>
    <row r="35" spans="1:14">
      <c r="A35" s="993"/>
      <c r="B35" s="993"/>
      <c r="C35" s="993"/>
      <c r="D35" s="993"/>
      <c r="E35" s="993"/>
      <c r="F35" s="993"/>
      <c r="G35" s="993"/>
      <c r="H35" s="993"/>
      <c r="I35" s="993"/>
      <c r="J35" s="993"/>
      <c r="K35" s="993"/>
      <c r="L35" s="993"/>
      <c r="M35" s="993"/>
      <c r="N35" s="993"/>
    </row>
    <row r="36" spans="1:14">
      <c r="E36" s="275"/>
      <c r="F36" s="275"/>
      <c r="G36" s="275"/>
      <c r="H36" s="275"/>
      <c r="I36" s="275"/>
      <c r="J36" s="275"/>
      <c r="K36" s="275"/>
      <c r="L36" s="275"/>
      <c r="M36" s="275"/>
      <c r="N36" s="275"/>
    </row>
    <row r="37" spans="1:14">
      <c r="E37" s="275"/>
      <c r="F37" s="275"/>
      <c r="G37" s="275"/>
      <c r="H37" s="275"/>
      <c r="I37" s="275"/>
      <c r="J37" s="275"/>
      <c r="K37" s="275"/>
      <c r="L37" s="275"/>
      <c r="M37" s="275"/>
      <c r="N37" s="275"/>
    </row>
    <row r="38" spans="1:14">
      <c r="E38" s="275"/>
      <c r="F38" s="275"/>
      <c r="G38" s="275"/>
      <c r="H38" s="275"/>
      <c r="I38" s="275"/>
      <c r="J38" s="275"/>
      <c r="K38" s="275"/>
      <c r="L38" s="275"/>
      <c r="M38" s="275"/>
      <c r="N38" s="275"/>
    </row>
    <row r="39" spans="1:14">
      <c r="E39" s="275"/>
      <c r="F39" s="275"/>
      <c r="G39" s="275"/>
      <c r="H39" s="275"/>
      <c r="I39" s="275"/>
      <c r="J39" s="275"/>
      <c r="K39" s="275"/>
      <c r="L39" s="275"/>
      <c r="M39" s="275"/>
      <c r="N39" s="275"/>
    </row>
    <row r="40" spans="1:14">
      <c r="E40" s="275"/>
      <c r="F40" s="275"/>
      <c r="G40" s="275"/>
      <c r="H40" s="275"/>
      <c r="I40" s="275"/>
      <c r="J40" s="275"/>
      <c r="K40" s="275"/>
      <c r="L40" s="275"/>
      <c r="M40" s="275"/>
      <c r="N40" s="275"/>
    </row>
    <row r="41" spans="1:14">
      <c r="E41" s="275"/>
      <c r="F41" s="275"/>
      <c r="G41" s="275"/>
      <c r="H41" s="275"/>
      <c r="I41" s="275"/>
      <c r="J41" s="275"/>
      <c r="K41" s="275"/>
      <c r="L41" s="275"/>
      <c r="M41" s="275"/>
      <c r="N41" s="275"/>
    </row>
    <row r="42" spans="1:14">
      <c r="E42" s="275"/>
      <c r="F42" s="275"/>
      <c r="G42" s="275"/>
      <c r="H42" s="275"/>
      <c r="I42" s="275"/>
      <c r="J42" s="275"/>
      <c r="K42" s="275"/>
      <c r="L42" s="275"/>
      <c r="M42" s="275"/>
      <c r="N42" s="275"/>
    </row>
    <row r="43" spans="1:14">
      <c r="E43" s="275"/>
      <c r="F43" s="275"/>
      <c r="G43" s="275"/>
      <c r="H43" s="275"/>
      <c r="I43" s="275"/>
      <c r="J43" s="275"/>
      <c r="K43" s="275"/>
      <c r="L43" s="275"/>
      <c r="M43" s="275"/>
      <c r="N43" s="275"/>
    </row>
    <row r="44" spans="1:14">
      <c r="E44" s="275"/>
      <c r="F44" s="275"/>
      <c r="G44" s="275"/>
      <c r="H44" s="275"/>
      <c r="I44" s="275"/>
      <c r="J44" s="275"/>
      <c r="K44" s="275"/>
      <c r="L44" s="275"/>
      <c r="M44" s="275"/>
      <c r="N44" s="275"/>
    </row>
    <row r="45" spans="1:14">
      <c r="E45" s="275"/>
      <c r="F45" s="275"/>
      <c r="G45" s="275"/>
      <c r="H45" s="275"/>
      <c r="I45" s="275"/>
      <c r="J45" s="275"/>
      <c r="K45" s="275"/>
      <c r="L45" s="275"/>
      <c r="M45" s="275"/>
      <c r="N45" s="275"/>
    </row>
    <row r="46" spans="1:14">
      <c r="E46" s="275"/>
      <c r="F46" s="275"/>
      <c r="G46" s="275"/>
      <c r="H46" s="275"/>
      <c r="I46" s="275"/>
      <c r="J46" s="275"/>
      <c r="K46" s="275"/>
      <c r="L46" s="275"/>
      <c r="M46" s="275"/>
      <c r="N46" s="275"/>
    </row>
    <row r="47" spans="1:14">
      <c r="E47" s="275"/>
      <c r="F47" s="275"/>
      <c r="G47" s="275"/>
      <c r="H47" s="275"/>
      <c r="I47" s="275"/>
      <c r="J47" s="275"/>
      <c r="K47" s="275"/>
      <c r="L47" s="275"/>
      <c r="M47" s="275"/>
      <c r="N47" s="275"/>
    </row>
    <row r="48" spans="1:14">
      <c r="E48" s="275"/>
      <c r="F48" s="275"/>
      <c r="G48" s="275"/>
      <c r="H48" s="275"/>
      <c r="I48" s="275"/>
      <c r="J48" s="275"/>
      <c r="K48" s="275"/>
      <c r="L48" s="275"/>
      <c r="M48" s="275"/>
      <c r="N48" s="275"/>
    </row>
    <row r="49" spans="5:14">
      <c r="E49" s="275"/>
      <c r="F49" s="275"/>
      <c r="G49" s="275"/>
      <c r="H49" s="275"/>
      <c r="I49" s="275"/>
      <c r="J49" s="275"/>
      <c r="K49" s="275"/>
      <c r="L49" s="275"/>
      <c r="M49" s="275"/>
      <c r="N49" s="275"/>
    </row>
    <row r="50" spans="5:14">
      <c r="E50" s="275"/>
      <c r="F50" s="275"/>
      <c r="G50" s="275"/>
      <c r="H50" s="275"/>
      <c r="I50" s="275"/>
      <c r="J50" s="275"/>
      <c r="K50" s="275"/>
      <c r="L50" s="275"/>
      <c r="M50" s="275"/>
      <c r="N50" s="275"/>
    </row>
    <row r="51" spans="5:14">
      <c r="E51" s="275"/>
      <c r="F51" s="275"/>
      <c r="G51" s="275"/>
      <c r="H51" s="275"/>
      <c r="I51" s="275"/>
      <c r="J51" s="275"/>
      <c r="K51" s="275"/>
      <c r="L51" s="275"/>
      <c r="M51" s="275"/>
      <c r="N51" s="275"/>
    </row>
    <row r="52" spans="5:14">
      <c r="E52" s="275"/>
      <c r="F52" s="275"/>
      <c r="G52" s="275"/>
      <c r="H52" s="275"/>
      <c r="I52" s="275"/>
      <c r="J52" s="275"/>
      <c r="K52" s="275"/>
      <c r="L52" s="275"/>
      <c r="M52" s="275"/>
      <c r="N52" s="275"/>
    </row>
    <row r="53" spans="5:14">
      <c r="E53" s="275"/>
      <c r="F53" s="275"/>
      <c r="G53" s="275"/>
      <c r="H53" s="275"/>
      <c r="I53" s="275"/>
      <c r="J53" s="275"/>
      <c r="K53" s="275"/>
      <c r="L53" s="275"/>
      <c r="M53" s="275"/>
      <c r="N53" s="275"/>
    </row>
    <row r="54" spans="5:14">
      <c r="E54" s="275"/>
      <c r="F54" s="275"/>
      <c r="G54" s="275"/>
      <c r="H54" s="275"/>
      <c r="I54" s="275"/>
      <c r="J54" s="275"/>
      <c r="K54" s="275"/>
      <c r="L54" s="275"/>
      <c r="M54" s="275"/>
      <c r="N54" s="275"/>
    </row>
    <row r="55" spans="5:14">
      <c r="E55" s="275"/>
      <c r="F55" s="275"/>
      <c r="G55" s="275"/>
      <c r="H55" s="275"/>
      <c r="I55" s="275"/>
      <c r="J55" s="275"/>
      <c r="K55" s="275"/>
      <c r="L55" s="275"/>
      <c r="M55" s="275"/>
      <c r="N55" s="275"/>
    </row>
    <row r="56" spans="5:14">
      <c r="E56" s="275"/>
      <c r="F56" s="275"/>
      <c r="G56" s="275"/>
      <c r="H56" s="275"/>
      <c r="I56" s="275"/>
      <c r="J56" s="275"/>
      <c r="K56" s="275"/>
      <c r="L56" s="275"/>
      <c r="M56" s="275"/>
      <c r="N56" s="275"/>
    </row>
    <row r="57" spans="5:14">
      <c r="E57" s="275"/>
      <c r="F57" s="275"/>
      <c r="G57" s="275"/>
      <c r="H57" s="275"/>
      <c r="I57" s="275"/>
      <c r="J57" s="275"/>
      <c r="K57" s="275"/>
      <c r="L57" s="275"/>
      <c r="M57" s="275"/>
      <c r="N57" s="275"/>
    </row>
    <row r="58" spans="5:14">
      <c r="E58" s="275"/>
      <c r="F58" s="275"/>
      <c r="G58" s="275"/>
      <c r="H58" s="275"/>
      <c r="I58" s="275"/>
      <c r="J58" s="275"/>
      <c r="K58" s="275"/>
      <c r="L58" s="275"/>
      <c r="M58" s="275"/>
      <c r="N58" s="275"/>
    </row>
    <row r="59" spans="5:14">
      <c r="E59" s="275"/>
      <c r="F59" s="275"/>
      <c r="G59" s="275"/>
      <c r="H59" s="275"/>
      <c r="I59" s="275"/>
      <c r="J59" s="275"/>
      <c r="K59" s="275"/>
      <c r="L59" s="275"/>
      <c r="M59" s="275"/>
      <c r="N59" s="275"/>
    </row>
    <row r="60" spans="5:14">
      <c r="E60" s="275"/>
      <c r="F60" s="275"/>
      <c r="G60" s="275"/>
      <c r="H60" s="275"/>
      <c r="I60" s="275"/>
      <c r="J60" s="275"/>
      <c r="K60" s="275"/>
      <c r="L60" s="275"/>
      <c r="M60" s="275"/>
      <c r="N60" s="275"/>
    </row>
    <row r="61" spans="5:14">
      <c r="E61" s="275"/>
      <c r="F61" s="275"/>
      <c r="G61" s="275"/>
      <c r="H61" s="275"/>
      <c r="I61" s="275"/>
      <c r="J61" s="275"/>
      <c r="K61" s="275"/>
      <c r="L61" s="275"/>
      <c r="M61" s="275"/>
      <c r="N61" s="275"/>
    </row>
    <row r="62" spans="5:14">
      <c r="E62" s="275"/>
      <c r="F62" s="275"/>
      <c r="G62" s="275"/>
      <c r="H62" s="275"/>
      <c r="I62" s="275"/>
      <c r="J62" s="275"/>
      <c r="K62" s="275"/>
      <c r="L62" s="275"/>
      <c r="M62" s="275"/>
      <c r="N62" s="275"/>
    </row>
    <row r="63" spans="5:14">
      <c r="E63" s="275"/>
      <c r="F63" s="275"/>
      <c r="G63" s="275"/>
      <c r="H63" s="275"/>
      <c r="I63" s="275"/>
      <c r="J63" s="275"/>
      <c r="K63" s="275"/>
      <c r="L63" s="275"/>
      <c r="M63" s="275"/>
      <c r="N63" s="275"/>
    </row>
    <row r="64" spans="5:14">
      <c r="E64" s="275"/>
      <c r="F64" s="275"/>
      <c r="G64" s="275"/>
      <c r="H64" s="275"/>
      <c r="I64" s="275"/>
      <c r="J64" s="275"/>
      <c r="K64" s="275"/>
      <c r="L64" s="275"/>
      <c r="M64" s="275"/>
      <c r="N64" s="275"/>
    </row>
    <row r="65" spans="5:14">
      <c r="E65" s="275"/>
      <c r="F65" s="275"/>
      <c r="G65" s="275"/>
      <c r="H65" s="275"/>
      <c r="I65" s="275"/>
      <c r="J65" s="275"/>
      <c r="K65" s="275"/>
      <c r="L65" s="275"/>
      <c r="M65" s="275"/>
      <c r="N65" s="275"/>
    </row>
    <row r="66" spans="5:14">
      <c r="E66" s="275"/>
      <c r="F66" s="275"/>
      <c r="G66" s="275"/>
      <c r="H66" s="275"/>
      <c r="I66" s="275"/>
      <c r="J66" s="275"/>
      <c r="K66" s="275"/>
      <c r="L66" s="275"/>
      <c r="M66" s="275"/>
      <c r="N66" s="275"/>
    </row>
    <row r="67" spans="5:14">
      <c r="E67" s="275"/>
      <c r="F67" s="275"/>
      <c r="G67" s="275"/>
      <c r="H67" s="275"/>
      <c r="I67" s="275"/>
      <c r="J67" s="275"/>
      <c r="K67" s="275"/>
      <c r="L67" s="275"/>
      <c r="M67" s="275"/>
      <c r="N67" s="275"/>
    </row>
    <row r="68" spans="5:14">
      <c r="E68" s="275"/>
      <c r="F68" s="275"/>
      <c r="G68" s="275"/>
      <c r="H68" s="275"/>
      <c r="I68" s="275"/>
      <c r="J68" s="275"/>
      <c r="K68" s="275"/>
      <c r="L68" s="275"/>
      <c r="M68" s="275"/>
      <c r="N68" s="275"/>
    </row>
    <row r="69" spans="5:14">
      <c r="E69" s="275"/>
      <c r="F69" s="275"/>
      <c r="G69" s="275"/>
      <c r="H69" s="275"/>
      <c r="I69" s="275"/>
      <c r="J69" s="275"/>
      <c r="K69" s="275"/>
      <c r="L69" s="275"/>
      <c r="M69" s="275"/>
      <c r="N69" s="275"/>
    </row>
    <row r="70" spans="5:14">
      <c r="E70" s="275"/>
      <c r="F70" s="275"/>
      <c r="G70" s="275"/>
      <c r="H70" s="275"/>
      <c r="I70" s="275"/>
      <c r="J70" s="275"/>
      <c r="K70" s="275"/>
      <c r="L70" s="275"/>
      <c r="M70" s="275"/>
      <c r="N70" s="275"/>
    </row>
    <row r="71" spans="5:14">
      <c r="E71" s="275"/>
      <c r="F71" s="275"/>
      <c r="G71" s="275"/>
      <c r="H71" s="275"/>
      <c r="I71" s="275"/>
      <c r="J71" s="275"/>
      <c r="K71" s="275"/>
      <c r="L71" s="275"/>
      <c r="M71" s="275"/>
      <c r="N71" s="275"/>
    </row>
    <row r="72" spans="5:14">
      <c r="E72" s="275"/>
      <c r="F72" s="275"/>
      <c r="G72" s="275"/>
      <c r="H72" s="275"/>
      <c r="I72" s="275"/>
      <c r="J72" s="275"/>
      <c r="K72" s="275"/>
      <c r="L72" s="275"/>
      <c r="M72" s="275"/>
      <c r="N72" s="275"/>
    </row>
    <row r="73" spans="5:14">
      <c r="E73" s="275"/>
      <c r="F73" s="275"/>
      <c r="G73" s="275"/>
      <c r="H73" s="275"/>
      <c r="I73" s="275"/>
      <c r="J73" s="275"/>
      <c r="K73" s="275"/>
      <c r="L73" s="275"/>
      <c r="M73" s="275"/>
      <c r="N73" s="275"/>
    </row>
    <row r="74" spans="5:14">
      <c r="E74" s="275"/>
      <c r="F74" s="275"/>
      <c r="G74" s="275"/>
      <c r="H74" s="275"/>
      <c r="I74" s="275"/>
      <c r="J74" s="275"/>
      <c r="K74" s="275"/>
      <c r="L74" s="275"/>
      <c r="M74" s="275"/>
      <c r="N74" s="275"/>
    </row>
    <row r="75" spans="5:14">
      <c r="E75" s="275"/>
      <c r="F75" s="275"/>
      <c r="G75" s="275"/>
      <c r="H75" s="275"/>
      <c r="I75" s="275"/>
      <c r="J75" s="275"/>
      <c r="K75" s="275"/>
      <c r="L75" s="275"/>
      <c r="M75" s="275"/>
      <c r="N75" s="275"/>
    </row>
    <row r="76" spans="5:14">
      <c r="E76" s="275"/>
      <c r="F76" s="275"/>
      <c r="G76" s="275"/>
      <c r="H76" s="275"/>
      <c r="I76" s="275"/>
      <c r="J76" s="275"/>
      <c r="K76" s="275"/>
      <c r="L76" s="275"/>
      <c r="M76" s="275"/>
      <c r="N76" s="275"/>
    </row>
    <row r="77" spans="5:14">
      <c r="E77" s="275"/>
      <c r="F77" s="275"/>
      <c r="G77" s="275"/>
      <c r="H77" s="275"/>
      <c r="I77" s="275"/>
      <c r="J77" s="275"/>
      <c r="K77" s="275"/>
      <c r="L77" s="275"/>
      <c r="M77" s="275"/>
      <c r="N77" s="275"/>
    </row>
    <row r="78" spans="5:14">
      <c r="E78" s="275"/>
      <c r="F78" s="275"/>
      <c r="G78" s="275"/>
      <c r="H78" s="275"/>
      <c r="I78" s="275"/>
      <c r="J78" s="275"/>
      <c r="K78" s="275"/>
      <c r="L78" s="275"/>
      <c r="M78" s="275"/>
      <c r="N78" s="275"/>
    </row>
    <row r="79" spans="5:14">
      <c r="E79" s="275"/>
      <c r="F79" s="275"/>
      <c r="G79" s="275"/>
      <c r="H79" s="275"/>
      <c r="I79" s="275"/>
      <c r="J79" s="275"/>
      <c r="K79" s="275"/>
      <c r="L79" s="275"/>
      <c r="M79" s="275"/>
      <c r="N79" s="275"/>
    </row>
    <row r="80" spans="5:14">
      <c r="E80" s="275"/>
      <c r="F80" s="275"/>
      <c r="G80" s="275"/>
      <c r="H80" s="275"/>
      <c r="I80" s="275"/>
      <c r="J80" s="275"/>
      <c r="K80" s="275"/>
      <c r="L80" s="275"/>
      <c r="M80" s="275"/>
      <c r="N80" s="275"/>
    </row>
    <row r="81" spans="5:14">
      <c r="E81" s="275"/>
      <c r="F81" s="275"/>
      <c r="G81" s="275"/>
      <c r="H81" s="275"/>
      <c r="I81" s="275"/>
      <c r="J81" s="275"/>
      <c r="K81" s="275"/>
      <c r="L81" s="275"/>
      <c r="M81" s="275"/>
      <c r="N81" s="275"/>
    </row>
    <row r="82" spans="5:14">
      <c r="E82" s="275"/>
      <c r="F82" s="275"/>
      <c r="G82" s="275"/>
      <c r="H82" s="275"/>
      <c r="I82" s="275"/>
      <c r="J82" s="275"/>
      <c r="K82" s="275"/>
      <c r="L82" s="275"/>
      <c r="M82" s="275"/>
      <c r="N82" s="275"/>
    </row>
    <row r="83" spans="5:14">
      <c r="E83" s="275"/>
      <c r="F83" s="275"/>
      <c r="G83" s="275"/>
      <c r="H83" s="275"/>
      <c r="I83" s="275"/>
      <c r="J83" s="275"/>
      <c r="K83" s="275"/>
      <c r="L83" s="275"/>
      <c r="M83" s="275"/>
      <c r="N83" s="275"/>
    </row>
    <row r="84" spans="5:14">
      <c r="E84" s="275"/>
      <c r="F84" s="275"/>
      <c r="G84" s="275"/>
      <c r="H84" s="275"/>
      <c r="I84" s="275"/>
      <c r="J84" s="275"/>
      <c r="K84" s="275"/>
      <c r="L84" s="275"/>
      <c r="M84" s="275"/>
      <c r="N84" s="275"/>
    </row>
    <row r="85" spans="5:14">
      <c r="E85" s="275"/>
      <c r="F85" s="275"/>
      <c r="G85" s="275"/>
      <c r="H85" s="275"/>
      <c r="I85" s="275"/>
      <c r="J85" s="275"/>
      <c r="K85" s="275"/>
      <c r="L85" s="275"/>
      <c r="M85" s="275"/>
      <c r="N85" s="275"/>
    </row>
    <row r="86" spans="5:14">
      <c r="E86" s="275"/>
      <c r="F86" s="275"/>
      <c r="G86" s="275"/>
      <c r="H86" s="275"/>
      <c r="I86" s="275"/>
      <c r="J86" s="275"/>
      <c r="K86" s="275"/>
      <c r="L86" s="275"/>
      <c r="M86" s="275"/>
      <c r="N86" s="275"/>
    </row>
    <row r="87" spans="5:14">
      <c r="E87" s="275"/>
      <c r="F87" s="275"/>
      <c r="G87" s="275"/>
      <c r="H87" s="275"/>
      <c r="I87" s="275"/>
      <c r="J87" s="275"/>
      <c r="K87" s="275"/>
      <c r="L87" s="275"/>
      <c r="M87" s="275"/>
      <c r="N87" s="275"/>
    </row>
    <row r="88" spans="5:14">
      <c r="E88" s="275"/>
      <c r="F88" s="275"/>
      <c r="G88" s="275"/>
      <c r="H88" s="275"/>
      <c r="I88" s="275"/>
      <c r="J88" s="275"/>
      <c r="K88" s="275"/>
      <c r="L88" s="275"/>
      <c r="M88" s="275"/>
      <c r="N88" s="275"/>
    </row>
    <row r="89" spans="5:14">
      <c r="E89" s="275"/>
      <c r="F89" s="275"/>
      <c r="G89" s="275"/>
      <c r="H89" s="275"/>
      <c r="I89" s="275"/>
      <c r="J89" s="275"/>
      <c r="K89" s="275"/>
      <c r="L89" s="275"/>
      <c r="M89" s="275"/>
      <c r="N89" s="275"/>
    </row>
    <row r="90" spans="5:14">
      <c r="E90" s="275"/>
      <c r="F90" s="275"/>
      <c r="G90" s="275"/>
      <c r="H90" s="275"/>
      <c r="I90" s="275"/>
      <c r="J90" s="275"/>
      <c r="K90" s="275"/>
      <c r="L90" s="275"/>
      <c r="M90" s="275"/>
      <c r="N90" s="275"/>
    </row>
    <row r="91" spans="5:14">
      <c r="E91" s="275"/>
      <c r="F91" s="275"/>
      <c r="G91" s="275"/>
      <c r="H91" s="275"/>
      <c r="I91" s="275"/>
      <c r="J91" s="275"/>
      <c r="K91" s="275"/>
      <c r="L91" s="275"/>
      <c r="M91" s="275"/>
      <c r="N91" s="275"/>
    </row>
    <row r="92" spans="5:14">
      <c r="E92" s="275"/>
      <c r="F92" s="275"/>
      <c r="G92" s="275"/>
      <c r="H92" s="275"/>
      <c r="I92" s="275"/>
      <c r="J92" s="275"/>
      <c r="K92" s="275"/>
      <c r="L92" s="275"/>
      <c r="M92" s="275"/>
      <c r="N92" s="275"/>
    </row>
    <row r="93" spans="5:14">
      <c r="E93" s="275"/>
      <c r="F93" s="275"/>
      <c r="G93" s="275"/>
      <c r="H93" s="275"/>
      <c r="I93" s="275"/>
      <c r="J93" s="275"/>
      <c r="K93" s="275"/>
      <c r="L93" s="275"/>
      <c r="M93" s="275"/>
      <c r="N93" s="275"/>
    </row>
    <row r="94" spans="5:14">
      <c r="E94" s="275"/>
      <c r="F94" s="275"/>
      <c r="G94" s="275"/>
      <c r="H94" s="275"/>
      <c r="I94" s="275"/>
      <c r="J94" s="275"/>
      <c r="K94" s="275"/>
      <c r="L94" s="275"/>
      <c r="M94" s="275"/>
      <c r="N94" s="275"/>
    </row>
    <row r="95" spans="5:14">
      <c r="E95" s="275"/>
      <c r="F95" s="275"/>
      <c r="G95" s="275"/>
      <c r="H95" s="275"/>
      <c r="I95" s="275"/>
      <c r="J95" s="275"/>
      <c r="K95" s="275"/>
      <c r="L95" s="275"/>
      <c r="M95" s="275"/>
      <c r="N95" s="275"/>
    </row>
    <row r="96" spans="5:14">
      <c r="E96" s="275"/>
      <c r="F96" s="275"/>
      <c r="G96" s="275"/>
      <c r="H96" s="275"/>
      <c r="I96" s="275"/>
      <c r="J96" s="275"/>
      <c r="K96" s="275"/>
      <c r="L96" s="275"/>
      <c r="M96" s="275"/>
      <c r="N96" s="275"/>
    </row>
    <row r="97" spans="5:14">
      <c r="E97" s="275"/>
      <c r="F97" s="275"/>
      <c r="G97" s="275"/>
      <c r="H97" s="275"/>
      <c r="I97" s="275"/>
      <c r="J97" s="275"/>
      <c r="K97" s="275"/>
      <c r="L97" s="275"/>
      <c r="M97" s="275"/>
      <c r="N97" s="275"/>
    </row>
    <row r="98" spans="5:14">
      <c r="E98" s="275"/>
      <c r="F98" s="275"/>
      <c r="G98" s="275"/>
      <c r="H98" s="275"/>
      <c r="I98" s="275"/>
      <c r="J98" s="275"/>
      <c r="K98" s="275"/>
      <c r="L98" s="275"/>
      <c r="M98" s="275"/>
      <c r="N98" s="275"/>
    </row>
    <row r="99" spans="5:14">
      <c r="E99" s="275"/>
      <c r="F99" s="275"/>
      <c r="G99" s="275"/>
      <c r="H99" s="275"/>
      <c r="I99" s="275"/>
      <c r="J99" s="275"/>
      <c r="K99" s="275"/>
      <c r="L99" s="275"/>
      <c r="M99" s="275"/>
      <c r="N99" s="275"/>
    </row>
    <row r="100" spans="5:14">
      <c r="E100" s="275"/>
      <c r="F100" s="275"/>
      <c r="G100" s="275"/>
      <c r="H100" s="275"/>
      <c r="I100" s="275"/>
      <c r="J100" s="275"/>
      <c r="K100" s="275"/>
      <c r="L100" s="275"/>
      <c r="M100" s="275"/>
      <c r="N100" s="275"/>
    </row>
    <row r="101" spans="5:14">
      <c r="E101" s="275"/>
      <c r="F101" s="275"/>
      <c r="G101" s="275"/>
      <c r="H101" s="275"/>
      <c r="I101" s="275"/>
      <c r="J101" s="275"/>
      <c r="K101" s="275"/>
      <c r="L101" s="275"/>
      <c r="M101" s="275"/>
      <c r="N101" s="275"/>
    </row>
    <row r="102" spans="5:14">
      <c r="E102" s="275"/>
      <c r="F102" s="275"/>
      <c r="G102" s="275"/>
      <c r="H102" s="275"/>
      <c r="I102" s="275"/>
      <c r="J102" s="275"/>
      <c r="K102" s="275"/>
      <c r="L102" s="275"/>
      <c r="M102" s="275"/>
      <c r="N102" s="275"/>
    </row>
    <row r="103" spans="5:14">
      <c r="E103" s="275"/>
      <c r="F103" s="275"/>
      <c r="G103" s="275"/>
      <c r="H103" s="275"/>
      <c r="I103" s="275"/>
      <c r="J103" s="275"/>
      <c r="K103" s="275"/>
      <c r="L103" s="275"/>
      <c r="M103" s="275"/>
      <c r="N103" s="275"/>
    </row>
    <row r="104" spans="5:14">
      <c r="E104" s="275"/>
      <c r="F104" s="275"/>
      <c r="G104" s="275"/>
      <c r="H104" s="275"/>
      <c r="I104" s="275"/>
      <c r="J104" s="275"/>
      <c r="K104" s="275"/>
      <c r="L104" s="275"/>
      <c r="M104" s="275"/>
      <c r="N104" s="275"/>
    </row>
    <row r="105" spans="5:14">
      <c r="E105" s="275"/>
      <c r="F105" s="275"/>
      <c r="G105" s="275"/>
      <c r="H105" s="275"/>
      <c r="I105" s="275"/>
      <c r="J105" s="275"/>
      <c r="K105" s="275"/>
      <c r="L105" s="275"/>
      <c r="M105" s="275"/>
      <c r="N105" s="275"/>
    </row>
    <row r="106" spans="5:14">
      <c r="E106" s="275"/>
      <c r="F106" s="275"/>
      <c r="G106" s="275"/>
      <c r="H106" s="275"/>
      <c r="I106" s="275"/>
      <c r="J106" s="275"/>
      <c r="K106" s="275"/>
      <c r="L106" s="275"/>
      <c r="M106" s="275"/>
      <c r="N106" s="275"/>
    </row>
    <row r="107" spans="5:14">
      <c r="E107" s="275"/>
      <c r="F107" s="275"/>
      <c r="G107" s="275"/>
      <c r="H107" s="275"/>
      <c r="I107" s="275"/>
      <c r="J107" s="275"/>
      <c r="K107" s="275"/>
      <c r="L107" s="275"/>
      <c r="M107" s="275"/>
      <c r="N107" s="275"/>
    </row>
    <row r="108" spans="5:14">
      <c r="E108" s="275"/>
      <c r="F108" s="275"/>
      <c r="G108" s="275"/>
      <c r="H108" s="275"/>
      <c r="I108" s="275"/>
      <c r="J108" s="275"/>
      <c r="K108" s="275"/>
      <c r="L108" s="275"/>
      <c r="M108" s="275"/>
      <c r="N108" s="275"/>
    </row>
    <row r="109" spans="5:14">
      <c r="E109" s="275"/>
      <c r="F109" s="275"/>
      <c r="G109" s="275"/>
      <c r="H109" s="275"/>
      <c r="I109" s="275"/>
      <c r="J109" s="275"/>
      <c r="K109" s="275"/>
      <c r="L109" s="275"/>
      <c r="M109" s="275"/>
      <c r="N109" s="275"/>
    </row>
    <row r="110" spans="5:14">
      <c r="E110" s="275"/>
      <c r="F110" s="275"/>
      <c r="G110" s="275"/>
      <c r="H110" s="275"/>
      <c r="I110" s="275"/>
      <c r="J110" s="275"/>
      <c r="K110" s="275"/>
      <c r="L110" s="275"/>
      <c r="M110" s="275"/>
      <c r="N110" s="275"/>
    </row>
    <row r="111" spans="5:14">
      <c r="E111" s="275"/>
      <c r="F111" s="275"/>
      <c r="G111" s="275"/>
      <c r="H111" s="275"/>
      <c r="I111" s="275"/>
      <c r="J111" s="275"/>
      <c r="K111" s="275"/>
      <c r="L111" s="275"/>
      <c r="M111" s="275"/>
      <c r="N111" s="275"/>
    </row>
    <row r="112" spans="5:14">
      <c r="E112" s="275"/>
      <c r="F112" s="275"/>
      <c r="G112" s="275"/>
      <c r="H112" s="275"/>
      <c r="I112" s="275"/>
      <c r="J112" s="275"/>
      <c r="K112" s="275"/>
      <c r="L112" s="275"/>
      <c r="M112" s="275"/>
      <c r="N112" s="275"/>
    </row>
    <row r="113" spans="5:14">
      <c r="E113" s="275"/>
      <c r="F113" s="275"/>
      <c r="G113" s="275"/>
      <c r="H113" s="275"/>
      <c r="I113" s="275"/>
      <c r="J113" s="275"/>
      <c r="K113" s="275"/>
      <c r="L113" s="275"/>
      <c r="M113" s="275"/>
      <c r="N113" s="275"/>
    </row>
    <row r="114" spans="5:14">
      <c r="E114" s="275"/>
      <c r="F114" s="275"/>
      <c r="G114" s="275"/>
      <c r="H114" s="275"/>
      <c r="I114" s="275"/>
      <c r="J114" s="275"/>
      <c r="K114" s="275"/>
      <c r="L114" s="275"/>
      <c r="M114" s="275"/>
      <c r="N114" s="275"/>
    </row>
    <row r="115" spans="5:14">
      <c r="E115" s="275"/>
      <c r="F115" s="275"/>
      <c r="G115" s="275"/>
      <c r="H115" s="275"/>
      <c r="I115" s="275"/>
      <c r="J115" s="275"/>
      <c r="K115" s="275"/>
      <c r="L115" s="275"/>
      <c r="M115" s="275"/>
      <c r="N115" s="275"/>
    </row>
    <row r="116" spans="5:14">
      <c r="E116" s="275"/>
      <c r="F116" s="275"/>
      <c r="G116" s="275"/>
      <c r="H116" s="275"/>
      <c r="I116" s="275"/>
      <c r="J116" s="275"/>
      <c r="K116" s="275"/>
      <c r="L116" s="275"/>
      <c r="M116" s="275"/>
      <c r="N116" s="275"/>
    </row>
    <row r="117" spans="5:14">
      <c r="E117" s="275"/>
      <c r="F117" s="275"/>
      <c r="G117" s="275"/>
      <c r="H117" s="275"/>
      <c r="I117" s="275"/>
      <c r="J117" s="275"/>
      <c r="K117" s="275"/>
      <c r="L117" s="275"/>
      <c r="M117" s="275"/>
      <c r="N117" s="275"/>
    </row>
    <row r="118" spans="5:14">
      <c r="E118" s="275"/>
      <c r="F118" s="275"/>
      <c r="G118" s="275"/>
      <c r="H118" s="275"/>
      <c r="I118" s="275"/>
      <c r="J118" s="275"/>
      <c r="K118" s="275"/>
      <c r="L118" s="275"/>
      <c r="M118" s="275"/>
      <c r="N118" s="275"/>
    </row>
    <row r="119" spans="5:14">
      <c r="E119" s="275"/>
      <c r="F119" s="275"/>
      <c r="G119" s="275"/>
      <c r="H119" s="275"/>
      <c r="I119" s="275"/>
      <c r="J119" s="275"/>
      <c r="K119" s="275"/>
      <c r="L119" s="275"/>
      <c r="M119" s="275"/>
      <c r="N119" s="275"/>
    </row>
    <row r="120" spans="5:14">
      <c r="E120" s="275"/>
      <c r="F120" s="275"/>
      <c r="G120" s="275"/>
      <c r="H120" s="275"/>
      <c r="I120" s="275"/>
      <c r="J120" s="275"/>
      <c r="K120" s="275"/>
      <c r="L120" s="275"/>
      <c r="M120" s="275"/>
      <c r="N120" s="275"/>
    </row>
    <row r="121" spans="5:14">
      <c r="E121" s="275"/>
      <c r="F121" s="275"/>
      <c r="G121" s="275"/>
      <c r="H121" s="275"/>
      <c r="I121" s="275"/>
      <c r="J121" s="275"/>
      <c r="K121" s="275"/>
      <c r="L121" s="275"/>
      <c r="M121" s="275"/>
      <c r="N121" s="275"/>
    </row>
    <row r="122" spans="5:14">
      <c r="E122" s="275"/>
      <c r="F122" s="275"/>
      <c r="G122" s="275"/>
      <c r="H122" s="275"/>
      <c r="I122" s="275"/>
      <c r="J122" s="275"/>
      <c r="K122" s="275"/>
      <c r="L122" s="275"/>
      <c r="M122" s="275"/>
      <c r="N122" s="275"/>
    </row>
    <row r="123" spans="5:14">
      <c r="E123" s="275"/>
      <c r="F123" s="275"/>
      <c r="G123" s="275"/>
      <c r="H123" s="275"/>
      <c r="I123" s="275"/>
      <c r="J123" s="275"/>
      <c r="K123" s="275"/>
      <c r="L123" s="275"/>
      <c r="M123" s="275"/>
      <c r="N123" s="275"/>
    </row>
    <row r="124" spans="5:14">
      <c r="E124" s="275"/>
      <c r="F124" s="275"/>
      <c r="G124" s="275"/>
      <c r="H124" s="275"/>
      <c r="I124" s="275"/>
      <c r="J124" s="275"/>
      <c r="K124" s="275"/>
      <c r="L124" s="275"/>
      <c r="M124" s="275"/>
      <c r="N124" s="275"/>
    </row>
    <row r="125" spans="5:14">
      <c r="E125" s="275"/>
      <c r="F125" s="275"/>
      <c r="G125" s="275"/>
      <c r="H125" s="275"/>
      <c r="I125" s="275"/>
      <c r="J125" s="275"/>
      <c r="K125" s="275"/>
      <c r="L125" s="275"/>
      <c r="M125" s="275"/>
      <c r="N125" s="275"/>
    </row>
    <row r="126" spans="5:14">
      <c r="E126" s="275"/>
      <c r="F126" s="275"/>
      <c r="G126" s="275"/>
      <c r="H126" s="275"/>
      <c r="I126" s="275"/>
      <c r="J126" s="275"/>
      <c r="K126" s="275"/>
      <c r="L126" s="275"/>
      <c r="M126" s="275"/>
      <c r="N126" s="275"/>
    </row>
    <row r="127" spans="5:14">
      <c r="E127" s="275"/>
      <c r="F127" s="275"/>
      <c r="G127" s="275"/>
      <c r="H127" s="275"/>
      <c r="I127" s="275"/>
      <c r="J127" s="275"/>
      <c r="K127" s="275"/>
      <c r="L127" s="275"/>
      <c r="M127" s="275"/>
      <c r="N127" s="275"/>
    </row>
    <row r="128" spans="5:14">
      <c r="E128" s="275"/>
      <c r="F128" s="275"/>
      <c r="G128" s="275"/>
      <c r="H128" s="275"/>
      <c r="I128" s="275"/>
      <c r="J128" s="275"/>
      <c r="K128" s="275"/>
      <c r="L128" s="275"/>
      <c r="M128" s="275"/>
      <c r="N128" s="275"/>
    </row>
    <row r="129" spans="5:14">
      <c r="E129" s="275"/>
      <c r="F129" s="275"/>
      <c r="G129" s="275"/>
      <c r="H129" s="275"/>
      <c r="I129" s="275"/>
      <c r="J129" s="275"/>
      <c r="K129" s="275"/>
      <c r="L129" s="275"/>
      <c r="M129" s="275"/>
      <c r="N129" s="275"/>
    </row>
    <row r="130" spans="5:14">
      <c r="E130" s="275"/>
      <c r="F130" s="275"/>
      <c r="G130" s="275"/>
      <c r="H130" s="275"/>
      <c r="I130" s="275"/>
      <c r="J130" s="275"/>
      <c r="K130" s="275"/>
      <c r="L130" s="275"/>
      <c r="M130" s="275"/>
      <c r="N130" s="275"/>
    </row>
    <row r="131" spans="5:14">
      <c r="E131" s="275"/>
      <c r="F131" s="275"/>
      <c r="G131" s="275"/>
      <c r="H131" s="275"/>
      <c r="I131" s="275"/>
      <c r="J131" s="275"/>
      <c r="K131" s="275"/>
      <c r="L131" s="275"/>
      <c r="M131" s="275"/>
      <c r="N131" s="275"/>
    </row>
    <row r="132" spans="5:14">
      <c r="E132" s="275"/>
      <c r="F132" s="275"/>
      <c r="G132" s="275"/>
      <c r="H132" s="275"/>
      <c r="I132" s="275"/>
      <c r="J132" s="275"/>
      <c r="K132" s="275"/>
      <c r="L132" s="275"/>
      <c r="M132" s="275"/>
      <c r="N132" s="275"/>
    </row>
    <row r="133" spans="5:14">
      <c r="E133" s="275"/>
      <c r="F133" s="275"/>
      <c r="G133" s="275"/>
      <c r="H133" s="275"/>
      <c r="I133" s="275"/>
      <c r="J133" s="275"/>
      <c r="K133" s="275"/>
      <c r="L133" s="275"/>
      <c r="M133" s="275"/>
      <c r="N133" s="275"/>
    </row>
    <row r="134" spans="5:14">
      <c r="E134" s="275"/>
      <c r="F134" s="275"/>
      <c r="G134" s="275"/>
      <c r="H134" s="275"/>
      <c r="I134" s="275"/>
      <c r="J134" s="275"/>
      <c r="K134" s="275"/>
      <c r="L134" s="275"/>
      <c r="M134" s="275"/>
      <c r="N134" s="275"/>
    </row>
    <row r="135" spans="5:14">
      <c r="E135" s="275"/>
      <c r="F135" s="275"/>
      <c r="G135" s="275"/>
      <c r="H135" s="275"/>
      <c r="I135" s="275"/>
      <c r="J135" s="275"/>
      <c r="K135" s="275"/>
      <c r="L135" s="275"/>
      <c r="M135" s="275"/>
      <c r="N135" s="275"/>
    </row>
    <row r="136" spans="5:14">
      <c r="E136" s="275"/>
      <c r="F136" s="275"/>
      <c r="G136" s="275"/>
      <c r="H136" s="275"/>
      <c r="I136" s="275"/>
      <c r="J136" s="275"/>
      <c r="K136" s="275"/>
      <c r="L136" s="275"/>
      <c r="M136" s="275"/>
      <c r="N136" s="275"/>
    </row>
    <row r="137" spans="5:14">
      <c r="E137" s="275"/>
      <c r="F137" s="275"/>
      <c r="G137" s="275"/>
      <c r="H137" s="275"/>
      <c r="I137" s="275"/>
      <c r="J137" s="275"/>
      <c r="K137" s="275"/>
      <c r="L137" s="275"/>
      <c r="M137" s="275"/>
      <c r="N137" s="275"/>
    </row>
    <row r="138" spans="5:14">
      <c r="E138" s="275"/>
      <c r="F138" s="275"/>
      <c r="G138" s="275"/>
      <c r="H138" s="275"/>
      <c r="I138" s="275"/>
      <c r="J138" s="275"/>
      <c r="K138" s="275"/>
      <c r="L138" s="275"/>
      <c r="M138" s="275"/>
      <c r="N138" s="275"/>
    </row>
    <row r="139" spans="5:14">
      <c r="E139" s="275"/>
      <c r="F139" s="275"/>
      <c r="G139" s="275"/>
      <c r="H139" s="275"/>
      <c r="I139" s="275"/>
      <c r="J139" s="275"/>
      <c r="K139" s="275"/>
      <c r="L139" s="275"/>
      <c r="M139" s="275"/>
      <c r="N139" s="275"/>
    </row>
    <row r="140" spans="5:14">
      <c r="E140" s="275"/>
      <c r="F140" s="275"/>
      <c r="G140" s="275"/>
      <c r="H140" s="275"/>
      <c r="I140" s="275"/>
      <c r="J140" s="275"/>
      <c r="K140" s="275"/>
      <c r="L140" s="275"/>
      <c r="M140" s="275"/>
      <c r="N140" s="275"/>
    </row>
    <row r="141" spans="5:14">
      <c r="E141" s="275"/>
      <c r="F141" s="275"/>
      <c r="G141" s="275"/>
      <c r="H141" s="275"/>
      <c r="I141" s="275"/>
      <c r="J141" s="275"/>
      <c r="K141" s="275"/>
      <c r="L141" s="275"/>
      <c r="M141" s="275"/>
      <c r="N141" s="275"/>
    </row>
    <row r="142" spans="5:14">
      <c r="E142" s="275"/>
      <c r="F142" s="275"/>
      <c r="G142" s="275"/>
      <c r="H142" s="275"/>
      <c r="I142" s="275"/>
      <c r="J142" s="275"/>
      <c r="K142" s="275"/>
      <c r="L142" s="275"/>
      <c r="M142" s="275"/>
      <c r="N142" s="275"/>
    </row>
    <row r="143" spans="5:14">
      <c r="E143" s="275"/>
      <c r="F143" s="275"/>
      <c r="G143" s="275"/>
      <c r="H143" s="275"/>
      <c r="I143" s="275"/>
      <c r="J143" s="275"/>
      <c r="K143" s="275"/>
      <c r="L143" s="275"/>
      <c r="M143" s="275"/>
      <c r="N143" s="275"/>
    </row>
    <row r="144" spans="5:14">
      <c r="E144" s="275"/>
      <c r="F144" s="275"/>
      <c r="G144" s="275"/>
      <c r="H144" s="275"/>
      <c r="I144" s="275"/>
      <c r="J144" s="275"/>
      <c r="K144" s="275"/>
      <c r="L144" s="275"/>
      <c r="M144" s="275"/>
      <c r="N144" s="275"/>
    </row>
    <row r="145" spans="5:14">
      <c r="E145" s="275"/>
      <c r="F145" s="275"/>
      <c r="G145" s="275"/>
      <c r="H145" s="275"/>
      <c r="I145" s="275"/>
      <c r="J145" s="275"/>
      <c r="K145" s="275"/>
      <c r="L145" s="275"/>
      <c r="M145" s="275"/>
      <c r="N145" s="275"/>
    </row>
    <row r="146" spans="5:14">
      <c r="E146" s="275"/>
      <c r="F146" s="275"/>
      <c r="G146" s="275"/>
      <c r="H146" s="275"/>
      <c r="I146" s="275"/>
      <c r="J146" s="275"/>
      <c r="K146" s="275"/>
      <c r="L146" s="275"/>
      <c r="M146" s="275"/>
      <c r="N146" s="275"/>
    </row>
    <row r="147" spans="5:14">
      <c r="E147" s="275"/>
      <c r="F147" s="275"/>
      <c r="G147" s="275"/>
      <c r="H147" s="275"/>
      <c r="I147" s="275"/>
      <c r="J147" s="275"/>
      <c r="K147" s="275"/>
      <c r="L147" s="275"/>
      <c r="M147" s="275"/>
      <c r="N147" s="275"/>
    </row>
    <row r="148" spans="5:14">
      <c r="E148" s="275"/>
      <c r="F148" s="275"/>
      <c r="G148" s="275"/>
      <c r="H148" s="275"/>
      <c r="I148" s="275"/>
      <c r="J148" s="275"/>
      <c r="K148" s="275"/>
      <c r="L148" s="275"/>
      <c r="M148" s="275"/>
      <c r="N148" s="275"/>
    </row>
    <row r="149" spans="5:14">
      <c r="E149" s="275"/>
      <c r="F149" s="275"/>
      <c r="G149" s="275"/>
      <c r="H149" s="275"/>
      <c r="I149" s="275"/>
      <c r="J149" s="275"/>
      <c r="K149" s="275"/>
      <c r="L149" s="275"/>
      <c r="M149" s="275"/>
      <c r="N149" s="275"/>
    </row>
    <row r="150" spans="5:14">
      <c r="E150" s="275"/>
      <c r="F150" s="275"/>
      <c r="G150" s="275"/>
      <c r="H150" s="275"/>
      <c r="I150" s="275"/>
      <c r="J150" s="275"/>
      <c r="K150" s="275"/>
      <c r="L150" s="275"/>
      <c r="M150" s="275"/>
      <c r="N150" s="275"/>
    </row>
    <row r="151" spans="5:14">
      <c r="E151" s="275"/>
      <c r="F151" s="275"/>
      <c r="G151" s="275"/>
      <c r="H151" s="275"/>
      <c r="I151" s="275"/>
      <c r="J151" s="275"/>
      <c r="K151" s="275"/>
      <c r="L151" s="275"/>
      <c r="M151" s="275"/>
      <c r="N151" s="275"/>
    </row>
    <row r="152" spans="5:14">
      <c r="E152" s="275"/>
      <c r="F152" s="275"/>
      <c r="G152" s="275"/>
      <c r="H152" s="275"/>
      <c r="I152" s="275"/>
      <c r="J152" s="275"/>
      <c r="K152" s="275"/>
      <c r="L152" s="275"/>
      <c r="M152" s="275"/>
      <c r="N152" s="275"/>
    </row>
    <row r="153" spans="5:14">
      <c r="E153" s="275"/>
      <c r="F153" s="275"/>
      <c r="G153" s="275"/>
      <c r="H153" s="275"/>
      <c r="I153" s="275"/>
      <c r="J153" s="275"/>
      <c r="K153" s="275"/>
      <c r="L153" s="275"/>
      <c r="M153" s="275"/>
      <c r="N153" s="275"/>
    </row>
    <row r="154" spans="5:14">
      <c r="E154" s="275"/>
      <c r="F154" s="275"/>
      <c r="G154" s="275"/>
      <c r="H154" s="275"/>
      <c r="I154" s="275"/>
      <c r="J154" s="275"/>
      <c r="K154" s="275"/>
      <c r="L154" s="275"/>
      <c r="M154" s="275"/>
      <c r="N154" s="275"/>
    </row>
    <row r="155" spans="5:14">
      <c r="E155" s="275"/>
      <c r="F155" s="275"/>
      <c r="G155" s="275"/>
      <c r="H155" s="275"/>
      <c r="I155" s="275"/>
      <c r="J155" s="275"/>
      <c r="K155" s="275"/>
      <c r="L155" s="275"/>
      <c r="M155" s="275"/>
      <c r="N155" s="275"/>
    </row>
    <row r="156" spans="5:14">
      <c r="E156" s="275"/>
      <c r="F156" s="275"/>
      <c r="G156" s="275"/>
      <c r="H156" s="275"/>
      <c r="I156" s="275"/>
      <c r="J156" s="275"/>
      <c r="K156" s="275"/>
      <c r="L156" s="275"/>
      <c r="M156" s="275"/>
      <c r="N156" s="275"/>
    </row>
    <row r="157" spans="5:14">
      <c r="E157" s="275"/>
      <c r="F157" s="275"/>
      <c r="G157" s="275"/>
      <c r="H157" s="275"/>
      <c r="I157" s="275"/>
      <c r="J157" s="275"/>
      <c r="K157" s="275"/>
      <c r="L157" s="275"/>
      <c r="M157" s="275"/>
      <c r="N157" s="275"/>
    </row>
    <row r="158" spans="5:14">
      <c r="E158" s="275"/>
      <c r="F158" s="275"/>
      <c r="G158" s="275"/>
      <c r="H158" s="275"/>
      <c r="I158" s="275"/>
      <c r="J158" s="275"/>
      <c r="K158" s="275"/>
      <c r="L158" s="275"/>
      <c r="M158" s="275"/>
      <c r="N158" s="275"/>
    </row>
    <row r="159" spans="5:14">
      <c r="E159" s="275"/>
      <c r="F159" s="275"/>
      <c r="G159" s="275"/>
      <c r="H159" s="275"/>
      <c r="I159" s="275"/>
      <c r="J159" s="275"/>
      <c r="K159" s="275"/>
      <c r="L159" s="275"/>
      <c r="M159" s="275"/>
      <c r="N159" s="275"/>
    </row>
    <row r="160" spans="5:14">
      <c r="E160" s="275"/>
      <c r="F160" s="275"/>
      <c r="G160" s="275"/>
      <c r="H160" s="275"/>
      <c r="I160" s="275"/>
      <c r="J160" s="275"/>
      <c r="K160" s="275"/>
      <c r="L160" s="275"/>
      <c r="M160" s="275"/>
      <c r="N160" s="275"/>
    </row>
    <row r="161" spans="5:14">
      <c r="E161" s="275"/>
      <c r="F161" s="275"/>
      <c r="G161" s="275"/>
      <c r="H161" s="275"/>
      <c r="I161" s="275"/>
      <c r="J161" s="275"/>
      <c r="K161" s="275"/>
      <c r="L161" s="275"/>
      <c r="M161" s="275"/>
      <c r="N161" s="275"/>
    </row>
    <row r="162" spans="5:14">
      <c r="E162" s="275"/>
      <c r="F162" s="275"/>
      <c r="G162" s="275"/>
      <c r="H162" s="275"/>
      <c r="I162" s="275"/>
      <c r="J162" s="275"/>
      <c r="K162" s="275"/>
      <c r="L162" s="275"/>
      <c r="M162" s="275"/>
      <c r="N162" s="275"/>
    </row>
    <row r="163" spans="5:14">
      <c r="E163" s="275"/>
      <c r="F163" s="275"/>
      <c r="G163" s="275"/>
      <c r="H163" s="275"/>
      <c r="I163" s="275"/>
      <c r="J163" s="275"/>
      <c r="K163" s="275"/>
      <c r="L163" s="275"/>
      <c r="M163" s="275"/>
      <c r="N163" s="275"/>
    </row>
    <row r="164" spans="5:14">
      <c r="E164" s="275"/>
      <c r="F164" s="275"/>
      <c r="G164" s="275"/>
      <c r="H164" s="275"/>
      <c r="I164" s="275"/>
      <c r="J164" s="275"/>
      <c r="K164" s="275"/>
      <c r="L164" s="275"/>
      <c r="M164" s="275"/>
      <c r="N164" s="275"/>
    </row>
    <row r="165" spans="5:14">
      <c r="E165" s="275"/>
      <c r="F165" s="275"/>
      <c r="G165" s="275"/>
      <c r="H165" s="275"/>
      <c r="I165" s="275"/>
      <c r="J165" s="275"/>
      <c r="K165" s="275"/>
      <c r="L165" s="275"/>
      <c r="M165" s="275"/>
      <c r="N165" s="275"/>
    </row>
    <row r="166" spans="5:14">
      <c r="E166" s="275"/>
      <c r="F166" s="275"/>
      <c r="G166" s="275"/>
      <c r="H166" s="275"/>
      <c r="I166" s="275"/>
      <c r="J166" s="275"/>
      <c r="K166" s="275"/>
      <c r="L166" s="275"/>
      <c r="M166" s="275"/>
      <c r="N166" s="275"/>
    </row>
    <row r="167" spans="5:14">
      <c r="E167" s="275"/>
      <c r="F167" s="275"/>
      <c r="G167" s="275"/>
      <c r="H167" s="275"/>
      <c r="I167" s="275"/>
      <c r="J167" s="275"/>
      <c r="K167" s="275"/>
      <c r="L167" s="275"/>
      <c r="M167" s="275"/>
      <c r="N167" s="275"/>
    </row>
    <row r="168" spans="5:14">
      <c r="E168" s="275"/>
      <c r="F168" s="275"/>
      <c r="G168" s="275"/>
      <c r="H168" s="275"/>
      <c r="I168" s="275"/>
      <c r="J168" s="275"/>
      <c r="K168" s="275"/>
      <c r="L168" s="275"/>
      <c r="M168" s="275"/>
      <c r="N168" s="275"/>
    </row>
    <row r="169" spans="5:14">
      <c r="E169" s="275"/>
      <c r="F169" s="275"/>
      <c r="G169" s="275"/>
      <c r="H169" s="275"/>
      <c r="I169" s="275"/>
      <c r="J169" s="275"/>
      <c r="K169" s="275"/>
      <c r="L169" s="275"/>
      <c r="M169" s="275"/>
      <c r="N169" s="275"/>
    </row>
    <row r="170" spans="5:14">
      <c r="E170" s="275"/>
      <c r="F170" s="275"/>
      <c r="G170" s="275"/>
      <c r="H170" s="275"/>
      <c r="I170" s="275"/>
      <c r="J170" s="275"/>
      <c r="K170" s="275"/>
      <c r="L170" s="275"/>
      <c r="M170" s="275"/>
      <c r="N170" s="275"/>
    </row>
    <row r="171" spans="5:14">
      <c r="E171" s="275"/>
      <c r="F171" s="275"/>
      <c r="G171" s="275"/>
      <c r="H171" s="275"/>
      <c r="I171" s="275"/>
      <c r="J171" s="275"/>
      <c r="K171" s="275"/>
      <c r="L171" s="275"/>
      <c r="M171" s="275"/>
      <c r="N171" s="275"/>
    </row>
    <row r="172" spans="5:14">
      <c r="E172" s="275"/>
      <c r="F172" s="275"/>
      <c r="G172" s="275"/>
      <c r="H172" s="275"/>
      <c r="I172" s="275"/>
      <c r="J172" s="275"/>
      <c r="K172" s="275"/>
      <c r="L172" s="275"/>
      <c r="M172" s="275"/>
      <c r="N172" s="275"/>
    </row>
    <row r="173" spans="5:14">
      <c r="E173" s="275"/>
      <c r="F173" s="275"/>
      <c r="G173" s="275"/>
      <c r="H173" s="275"/>
      <c r="I173" s="275"/>
      <c r="J173" s="275"/>
      <c r="K173" s="275"/>
      <c r="L173" s="275"/>
      <c r="M173" s="275"/>
      <c r="N173" s="275"/>
    </row>
    <row r="174" spans="5:14">
      <c r="E174" s="275"/>
      <c r="F174" s="275"/>
      <c r="G174" s="275"/>
      <c r="H174" s="275"/>
      <c r="I174" s="275"/>
      <c r="J174" s="275"/>
      <c r="K174" s="275"/>
      <c r="L174" s="275"/>
      <c r="M174" s="275"/>
      <c r="N174" s="275"/>
    </row>
    <row r="175" spans="5:14">
      <c r="E175" s="275"/>
      <c r="F175" s="275"/>
      <c r="G175" s="275"/>
      <c r="H175" s="275"/>
      <c r="I175" s="275"/>
      <c r="J175" s="275"/>
      <c r="K175" s="275"/>
      <c r="L175" s="275"/>
      <c r="M175" s="275"/>
      <c r="N175" s="275"/>
    </row>
    <row r="176" spans="5:14">
      <c r="E176" s="275"/>
      <c r="F176" s="275"/>
      <c r="G176" s="275"/>
      <c r="H176" s="275"/>
      <c r="I176" s="275"/>
      <c r="J176" s="275"/>
      <c r="K176" s="275"/>
      <c r="L176" s="275"/>
      <c r="M176" s="275"/>
      <c r="N176" s="275"/>
    </row>
    <row r="177" spans="5:14">
      <c r="E177" s="275"/>
      <c r="F177" s="275"/>
      <c r="G177" s="275"/>
      <c r="H177" s="275"/>
      <c r="I177" s="275"/>
      <c r="J177" s="275"/>
      <c r="K177" s="275"/>
      <c r="L177" s="275"/>
      <c r="M177" s="275"/>
      <c r="N177" s="275"/>
    </row>
    <row r="178" spans="5:14">
      <c r="E178" s="275"/>
      <c r="F178" s="275"/>
      <c r="G178" s="275"/>
      <c r="H178" s="275"/>
      <c r="I178" s="275"/>
      <c r="J178" s="275"/>
      <c r="K178" s="275"/>
      <c r="L178" s="275"/>
      <c r="M178" s="275"/>
      <c r="N178" s="275"/>
    </row>
    <row r="179" spans="5:14">
      <c r="E179" s="275"/>
      <c r="F179" s="275"/>
      <c r="G179" s="275"/>
      <c r="H179" s="275"/>
      <c r="I179" s="275"/>
      <c r="J179" s="275"/>
      <c r="K179" s="275"/>
      <c r="L179" s="275"/>
      <c r="M179" s="275"/>
      <c r="N179" s="275"/>
    </row>
    <row r="180" spans="5:14">
      <c r="E180" s="275"/>
      <c r="F180" s="275"/>
      <c r="G180" s="275"/>
      <c r="H180" s="275"/>
      <c r="I180" s="275"/>
      <c r="J180" s="275"/>
      <c r="K180" s="275"/>
      <c r="L180" s="275"/>
      <c r="M180" s="275"/>
      <c r="N180" s="275"/>
    </row>
    <row r="181" spans="5:14">
      <c r="E181" s="275"/>
      <c r="F181" s="275"/>
      <c r="G181" s="275"/>
      <c r="H181" s="275"/>
      <c r="I181" s="275"/>
      <c r="J181" s="275"/>
      <c r="K181" s="275"/>
      <c r="L181" s="275"/>
      <c r="M181" s="275"/>
      <c r="N181" s="275"/>
    </row>
    <row r="182" spans="5:14">
      <c r="E182" s="275"/>
      <c r="F182" s="275"/>
      <c r="G182" s="275"/>
      <c r="H182" s="275"/>
      <c r="I182" s="275"/>
      <c r="J182" s="275"/>
      <c r="K182" s="275"/>
      <c r="L182" s="275"/>
      <c r="M182" s="275"/>
      <c r="N182" s="275"/>
    </row>
    <row r="183" spans="5:14">
      <c r="E183" s="275"/>
      <c r="F183" s="275"/>
      <c r="G183" s="275"/>
      <c r="H183" s="275"/>
      <c r="I183" s="275"/>
      <c r="J183" s="275"/>
      <c r="K183" s="275"/>
      <c r="L183" s="275"/>
      <c r="M183" s="275"/>
      <c r="N183" s="275"/>
    </row>
    <row r="184" spans="5:14">
      <c r="E184" s="275"/>
      <c r="F184" s="275"/>
      <c r="G184" s="275"/>
      <c r="H184" s="275"/>
      <c r="I184" s="275"/>
      <c r="J184" s="275"/>
      <c r="K184" s="275"/>
      <c r="L184" s="275"/>
      <c r="M184" s="275"/>
      <c r="N184" s="275"/>
    </row>
    <row r="185" spans="5:14">
      <c r="E185" s="275"/>
      <c r="F185" s="275"/>
      <c r="G185" s="275"/>
      <c r="H185" s="275"/>
      <c r="I185" s="275"/>
      <c r="J185" s="275"/>
      <c r="K185" s="275"/>
      <c r="L185" s="275"/>
      <c r="M185" s="275"/>
      <c r="N185" s="275"/>
    </row>
    <row r="186" spans="5:14">
      <c r="E186" s="275"/>
      <c r="F186" s="275"/>
      <c r="G186" s="275"/>
      <c r="H186" s="275"/>
      <c r="I186" s="275"/>
      <c r="J186" s="275"/>
      <c r="K186" s="275"/>
      <c r="L186" s="275"/>
      <c r="M186" s="275"/>
      <c r="N186" s="275"/>
    </row>
    <row r="187" spans="5:14">
      <c r="E187" s="275"/>
      <c r="F187" s="275"/>
      <c r="G187" s="275"/>
      <c r="H187" s="275"/>
      <c r="I187" s="275"/>
      <c r="J187" s="275"/>
      <c r="K187" s="275"/>
      <c r="L187" s="275"/>
      <c r="M187" s="275"/>
      <c r="N187" s="275"/>
    </row>
    <row r="188" spans="5:14">
      <c r="E188" s="275"/>
      <c r="F188" s="275"/>
      <c r="G188" s="275"/>
      <c r="H188" s="275"/>
      <c r="I188" s="275"/>
      <c r="J188" s="275"/>
      <c r="K188" s="275"/>
      <c r="L188" s="275"/>
      <c r="M188" s="275"/>
      <c r="N188" s="275"/>
    </row>
    <row r="189" spans="5:14">
      <c r="E189" s="275"/>
      <c r="F189" s="275"/>
      <c r="G189" s="275"/>
      <c r="H189" s="275"/>
      <c r="I189" s="275"/>
      <c r="J189" s="275"/>
      <c r="K189" s="275"/>
      <c r="L189" s="275"/>
      <c r="M189" s="275"/>
      <c r="N189" s="275"/>
    </row>
    <row r="190" spans="5:14">
      <c r="E190" s="275"/>
      <c r="F190" s="275"/>
      <c r="G190" s="275"/>
      <c r="H190" s="275"/>
      <c r="I190" s="275"/>
      <c r="J190" s="275"/>
      <c r="K190" s="275"/>
      <c r="L190" s="275"/>
      <c r="M190" s="275"/>
      <c r="N190" s="275"/>
    </row>
    <row r="191" spans="5:14">
      <c r="E191" s="275"/>
      <c r="F191" s="275"/>
      <c r="G191" s="275"/>
      <c r="H191" s="275"/>
      <c r="I191" s="275"/>
      <c r="J191" s="275"/>
      <c r="K191" s="275"/>
      <c r="L191" s="275"/>
      <c r="M191" s="275"/>
      <c r="N191" s="275"/>
    </row>
    <row r="192" spans="5:14">
      <c r="E192" s="275"/>
      <c r="F192" s="275"/>
      <c r="G192" s="275"/>
      <c r="H192" s="275"/>
      <c r="I192" s="275"/>
      <c r="J192" s="275"/>
      <c r="K192" s="275"/>
      <c r="L192" s="275"/>
      <c r="M192" s="275"/>
      <c r="N192" s="275"/>
    </row>
    <row r="193" spans="5:14">
      <c r="E193" s="275"/>
      <c r="F193" s="275"/>
      <c r="G193" s="275"/>
      <c r="H193" s="275"/>
      <c r="I193" s="275"/>
      <c r="J193" s="275"/>
      <c r="K193" s="275"/>
      <c r="L193" s="275"/>
      <c r="M193" s="275"/>
      <c r="N193" s="275"/>
    </row>
    <row r="194" spans="5:14">
      <c r="E194" s="275"/>
      <c r="F194" s="275"/>
      <c r="G194" s="275"/>
      <c r="H194" s="275"/>
      <c r="I194" s="275"/>
      <c r="J194" s="275"/>
      <c r="K194" s="275"/>
      <c r="L194" s="275"/>
      <c r="M194" s="275"/>
      <c r="N194" s="275"/>
    </row>
    <row r="195" spans="5:14">
      <c r="E195" s="275"/>
      <c r="F195" s="275"/>
      <c r="G195" s="275"/>
      <c r="H195" s="275"/>
      <c r="I195" s="275"/>
      <c r="J195" s="275"/>
      <c r="K195" s="275"/>
      <c r="L195" s="275"/>
      <c r="M195" s="275"/>
      <c r="N195" s="275"/>
    </row>
    <row r="196" spans="5:14">
      <c r="E196" s="275"/>
      <c r="F196" s="275"/>
      <c r="G196" s="275"/>
      <c r="H196" s="275"/>
      <c r="I196" s="275"/>
      <c r="J196" s="275"/>
      <c r="K196" s="275"/>
      <c r="L196" s="275"/>
      <c r="M196" s="275"/>
      <c r="N196" s="275"/>
    </row>
    <row r="197" spans="5:14">
      <c r="E197" s="275"/>
      <c r="F197" s="275"/>
      <c r="G197" s="275"/>
      <c r="H197" s="275"/>
      <c r="I197" s="275"/>
      <c r="J197" s="275"/>
      <c r="K197" s="275"/>
      <c r="L197" s="275"/>
      <c r="M197" s="275"/>
      <c r="N197" s="275"/>
    </row>
    <row r="198" spans="5:14">
      <c r="E198" s="275"/>
      <c r="F198" s="275"/>
      <c r="G198" s="275"/>
      <c r="H198" s="275"/>
      <c r="I198" s="275"/>
      <c r="J198" s="275"/>
      <c r="K198" s="275"/>
      <c r="L198" s="275"/>
      <c r="M198" s="275"/>
      <c r="N198" s="275"/>
    </row>
    <row r="199" spans="5:14">
      <c r="E199" s="275"/>
      <c r="F199" s="275"/>
      <c r="G199" s="275"/>
      <c r="H199" s="275"/>
      <c r="I199" s="275"/>
      <c r="J199" s="275"/>
      <c r="K199" s="275"/>
      <c r="L199" s="275"/>
      <c r="M199" s="275"/>
      <c r="N199" s="275"/>
    </row>
    <row r="200" spans="5:14">
      <c r="E200" s="275"/>
      <c r="F200" s="275"/>
      <c r="G200" s="275"/>
      <c r="H200" s="275"/>
      <c r="I200" s="275"/>
      <c r="J200" s="275"/>
      <c r="K200" s="275"/>
      <c r="L200" s="275"/>
      <c r="M200" s="275"/>
      <c r="N200" s="275"/>
    </row>
    <row r="201" spans="5:14">
      <c r="E201" s="275"/>
      <c r="F201" s="275"/>
      <c r="G201" s="275"/>
      <c r="H201" s="275"/>
      <c r="I201" s="275"/>
      <c r="J201" s="275"/>
      <c r="K201" s="275"/>
      <c r="L201" s="275"/>
      <c r="M201" s="275"/>
      <c r="N201" s="275"/>
    </row>
    <row r="202" spans="5:14">
      <c r="E202" s="275"/>
      <c r="F202" s="275"/>
      <c r="G202" s="275"/>
      <c r="H202" s="275"/>
      <c r="I202" s="275"/>
      <c r="J202" s="275"/>
      <c r="K202" s="275"/>
      <c r="L202" s="275"/>
      <c r="M202" s="275"/>
      <c r="N202" s="275"/>
    </row>
    <row r="203" spans="5:14">
      <c r="E203" s="275"/>
      <c r="F203" s="275"/>
      <c r="G203" s="275"/>
      <c r="H203" s="275"/>
      <c r="I203" s="275"/>
      <c r="J203" s="275"/>
      <c r="K203" s="275"/>
      <c r="L203" s="275"/>
      <c r="M203" s="275"/>
      <c r="N203" s="275"/>
    </row>
    <row r="204" spans="5:14">
      <c r="E204" s="275"/>
      <c r="F204" s="275"/>
      <c r="G204" s="275"/>
      <c r="H204" s="275"/>
      <c r="I204" s="275"/>
      <c r="J204" s="275"/>
      <c r="K204" s="275"/>
      <c r="L204" s="275"/>
      <c r="M204" s="275"/>
      <c r="N204" s="275"/>
    </row>
    <row r="205" spans="5:14">
      <c r="E205" s="275"/>
      <c r="F205" s="275"/>
      <c r="G205" s="275"/>
      <c r="H205" s="275"/>
      <c r="I205" s="275"/>
      <c r="J205" s="275"/>
      <c r="K205" s="275"/>
      <c r="L205" s="275"/>
      <c r="M205" s="275"/>
      <c r="N205" s="275"/>
    </row>
    <row r="206" spans="5:14">
      <c r="E206" s="275"/>
      <c r="F206" s="275"/>
      <c r="G206" s="275"/>
      <c r="H206" s="275"/>
      <c r="I206" s="275"/>
      <c r="J206" s="275"/>
      <c r="K206" s="275"/>
      <c r="L206" s="275"/>
      <c r="M206" s="275"/>
      <c r="N206" s="275"/>
    </row>
    <row r="207" spans="5:14">
      <c r="E207" s="275"/>
      <c r="F207" s="275"/>
      <c r="G207" s="275"/>
      <c r="H207" s="275"/>
      <c r="I207" s="275"/>
      <c r="J207" s="275"/>
      <c r="K207" s="275"/>
      <c r="L207" s="275"/>
      <c r="M207" s="275"/>
      <c r="N207" s="275"/>
    </row>
    <row r="208" spans="5:14">
      <c r="E208" s="275"/>
      <c r="F208" s="275"/>
      <c r="G208" s="275"/>
      <c r="H208" s="275"/>
      <c r="I208" s="275"/>
      <c r="J208" s="275"/>
      <c r="K208" s="275"/>
      <c r="L208" s="275"/>
      <c r="M208" s="275"/>
      <c r="N208" s="275"/>
    </row>
    <row r="209" spans="5:14">
      <c r="E209" s="275"/>
      <c r="F209" s="275"/>
      <c r="G209" s="275"/>
      <c r="H209" s="275"/>
      <c r="I209" s="275"/>
      <c r="J209" s="275"/>
      <c r="K209" s="275"/>
      <c r="L209" s="275"/>
      <c r="M209" s="275"/>
      <c r="N209" s="275"/>
    </row>
    <row r="210" spans="5:14">
      <c r="E210" s="275"/>
      <c r="F210" s="275"/>
      <c r="G210" s="275"/>
      <c r="H210" s="275"/>
      <c r="I210" s="275"/>
      <c r="J210" s="275"/>
      <c r="K210" s="275"/>
      <c r="L210" s="275"/>
      <c r="M210" s="275"/>
      <c r="N210" s="275"/>
    </row>
    <row r="211" spans="5:14">
      <c r="E211" s="275"/>
      <c r="F211" s="275"/>
      <c r="G211" s="275"/>
      <c r="H211" s="275"/>
      <c r="I211" s="275"/>
      <c r="J211" s="275"/>
      <c r="K211" s="275"/>
      <c r="L211" s="275"/>
      <c r="M211" s="275"/>
      <c r="N211" s="275"/>
    </row>
    <row r="212" spans="5:14">
      <c r="E212" s="275"/>
      <c r="F212" s="275"/>
      <c r="G212" s="275"/>
      <c r="H212" s="275"/>
      <c r="I212" s="275"/>
      <c r="J212" s="275"/>
      <c r="K212" s="275"/>
      <c r="L212" s="275"/>
      <c r="M212" s="275"/>
      <c r="N212" s="275"/>
    </row>
    <row r="213" spans="5:14">
      <c r="E213" s="275"/>
      <c r="F213" s="275"/>
      <c r="G213" s="275"/>
      <c r="H213" s="275"/>
      <c r="I213" s="275"/>
      <c r="J213" s="275"/>
      <c r="K213" s="275"/>
      <c r="L213" s="275"/>
      <c r="M213" s="275"/>
      <c r="N213" s="275"/>
    </row>
    <row r="214" spans="5:14">
      <c r="E214" s="275"/>
      <c r="F214" s="275"/>
      <c r="G214" s="275"/>
      <c r="H214" s="275"/>
      <c r="I214" s="275"/>
      <c r="J214" s="275"/>
      <c r="K214" s="275"/>
      <c r="L214" s="275"/>
      <c r="M214" s="275"/>
      <c r="N214" s="275"/>
    </row>
    <row r="215" spans="5:14">
      <c r="E215" s="275"/>
      <c r="F215" s="275"/>
      <c r="G215" s="275"/>
      <c r="H215" s="275"/>
      <c r="I215" s="275"/>
      <c r="J215" s="275"/>
      <c r="K215" s="275"/>
      <c r="L215" s="275"/>
      <c r="M215" s="275"/>
      <c r="N215" s="275"/>
    </row>
    <row r="216" spans="5:14">
      <c r="E216" s="275"/>
      <c r="F216" s="275"/>
      <c r="G216" s="275"/>
      <c r="H216" s="275"/>
      <c r="I216" s="275"/>
      <c r="J216" s="275"/>
      <c r="K216" s="275"/>
      <c r="L216" s="275"/>
      <c r="M216" s="275"/>
      <c r="N216" s="275"/>
    </row>
    <row r="217" spans="5:14">
      <c r="E217" s="275"/>
      <c r="F217" s="275"/>
      <c r="G217" s="275"/>
      <c r="H217" s="275"/>
      <c r="I217" s="275"/>
      <c r="J217" s="275"/>
      <c r="K217" s="275"/>
      <c r="L217" s="275"/>
      <c r="M217" s="275"/>
      <c r="N217" s="275"/>
    </row>
    <row r="218" spans="5:14">
      <c r="E218" s="275"/>
      <c r="F218" s="275"/>
      <c r="G218" s="275"/>
      <c r="H218" s="275"/>
      <c r="I218" s="275"/>
      <c r="J218" s="275"/>
      <c r="K218" s="275"/>
      <c r="L218" s="275"/>
      <c r="M218" s="275"/>
      <c r="N218" s="275"/>
    </row>
    <row r="219" spans="5:14">
      <c r="E219" s="275"/>
      <c r="F219" s="275"/>
      <c r="G219" s="275"/>
      <c r="H219" s="275"/>
      <c r="I219" s="275"/>
      <c r="J219" s="275"/>
      <c r="K219" s="275"/>
      <c r="L219" s="275"/>
      <c r="M219" s="275"/>
      <c r="N219" s="275"/>
    </row>
    <row r="220" spans="5:14">
      <c r="E220" s="275"/>
      <c r="F220" s="275"/>
      <c r="G220" s="275"/>
      <c r="H220" s="275"/>
      <c r="I220" s="275"/>
      <c r="J220" s="275"/>
      <c r="K220" s="275"/>
      <c r="L220" s="275"/>
      <c r="M220" s="275"/>
      <c r="N220" s="275"/>
    </row>
    <row r="221" spans="5:14">
      <c r="E221" s="275"/>
      <c r="F221" s="275"/>
      <c r="G221" s="275"/>
      <c r="H221" s="275"/>
      <c r="I221" s="275"/>
      <c r="J221" s="275"/>
      <c r="K221" s="275"/>
      <c r="L221" s="275"/>
      <c r="M221" s="275"/>
      <c r="N221" s="275"/>
    </row>
    <row r="222" spans="5:14">
      <c r="E222" s="275"/>
      <c r="F222" s="275"/>
      <c r="G222" s="275"/>
      <c r="H222" s="275"/>
      <c r="I222" s="275"/>
      <c r="J222" s="275"/>
      <c r="K222" s="275"/>
      <c r="L222" s="275"/>
      <c r="M222" s="275"/>
      <c r="N222" s="275"/>
    </row>
    <row r="223" spans="5:14">
      <c r="E223" s="275"/>
      <c r="F223" s="275"/>
      <c r="G223" s="275"/>
      <c r="H223" s="275"/>
      <c r="I223" s="275"/>
      <c r="J223" s="275"/>
      <c r="K223" s="275"/>
      <c r="L223" s="275"/>
      <c r="M223" s="275"/>
      <c r="N223" s="275"/>
    </row>
    <row r="224" spans="5:14">
      <c r="E224" s="275"/>
      <c r="F224" s="275"/>
      <c r="G224" s="275"/>
      <c r="H224" s="275"/>
      <c r="I224" s="275"/>
      <c r="J224" s="275"/>
      <c r="K224" s="275"/>
      <c r="L224" s="275"/>
      <c r="M224" s="275"/>
      <c r="N224" s="275"/>
    </row>
    <row r="225" spans="5:14">
      <c r="E225" s="275"/>
      <c r="F225" s="275"/>
      <c r="G225" s="275"/>
      <c r="H225" s="275"/>
      <c r="I225" s="275"/>
      <c r="J225" s="275"/>
      <c r="K225" s="275"/>
      <c r="L225" s="275"/>
      <c r="M225" s="275"/>
      <c r="N225" s="275"/>
    </row>
    <row r="226" spans="5:14">
      <c r="E226" s="275"/>
      <c r="F226" s="275"/>
      <c r="G226" s="275"/>
      <c r="H226" s="275"/>
      <c r="I226" s="275"/>
      <c r="J226" s="275"/>
      <c r="K226" s="275"/>
      <c r="L226" s="275"/>
      <c r="M226" s="275"/>
      <c r="N226" s="275"/>
    </row>
    <row r="227" spans="5:14">
      <c r="E227" s="275"/>
      <c r="F227" s="275"/>
      <c r="G227" s="275"/>
      <c r="H227" s="275"/>
      <c r="I227" s="275"/>
      <c r="J227" s="275"/>
      <c r="K227" s="275"/>
      <c r="L227" s="275"/>
      <c r="M227" s="275"/>
      <c r="N227" s="275"/>
    </row>
    <row r="228" spans="5:14">
      <c r="E228" s="275"/>
      <c r="F228" s="275"/>
      <c r="G228" s="275"/>
      <c r="H228" s="275"/>
      <c r="I228" s="275"/>
      <c r="J228" s="275"/>
      <c r="K228" s="275"/>
      <c r="L228" s="275"/>
      <c r="M228" s="275"/>
      <c r="N228" s="275"/>
    </row>
    <row r="229" spans="5:14">
      <c r="E229" s="275"/>
      <c r="F229" s="275"/>
      <c r="G229" s="275"/>
      <c r="H229" s="275"/>
      <c r="I229" s="275"/>
      <c r="J229" s="275"/>
      <c r="K229" s="275"/>
      <c r="L229" s="275"/>
      <c r="M229" s="275"/>
      <c r="N229" s="275"/>
    </row>
    <row r="230" spans="5:14">
      <c r="E230" s="275"/>
      <c r="F230" s="275"/>
      <c r="G230" s="275"/>
      <c r="H230" s="275"/>
      <c r="I230" s="275"/>
      <c r="J230" s="275"/>
      <c r="K230" s="275"/>
      <c r="L230" s="275"/>
      <c r="M230" s="275"/>
      <c r="N230" s="275"/>
    </row>
    <row r="231" spans="5:14">
      <c r="E231" s="275"/>
      <c r="F231" s="275"/>
      <c r="G231" s="275"/>
      <c r="H231" s="275"/>
      <c r="I231" s="275"/>
      <c r="J231" s="275"/>
      <c r="K231" s="275"/>
      <c r="L231" s="275"/>
      <c r="M231" s="275"/>
      <c r="N231" s="275"/>
    </row>
    <row r="232" spans="5:14">
      <c r="E232" s="275"/>
      <c r="F232" s="275"/>
      <c r="G232" s="275"/>
      <c r="H232" s="275"/>
      <c r="I232" s="275"/>
      <c r="J232" s="275"/>
      <c r="K232" s="275"/>
      <c r="L232" s="275"/>
      <c r="M232" s="275"/>
      <c r="N232" s="275"/>
    </row>
    <row r="233" spans="5:14">
      <c r="E233" s="275"/>
      <c r="F233" s="275"/>
      <c r="G233" s="275"/>
      <c r="H233" s="275"/>
      <c r="I233" s="275"/>
      <c r="J233" s="275"/>
      <c r="K233" s="275"/>
      <c r="L233" s="275"/>
      <c r="M233" s="275"/>
      <c r="N233" s="275"/>
    </row>
    <row r="234" spans="5:14">
      <c r="E234" s="275"/>
      <c r="F234" s="275"/>
      <c r="G234" s="275"/>
      <c r="H234" s="275"/>
      <c r="I234" s="275"/>
      <c r="J234" s="275"/>
      <c r="K234" s="275"/>
      <c r="L234" s="275"/>
      <c r="M234" s="275"/>
      <c r="N234" s="275"/>
    </row>
    <row r="235" spans="5:14">
      <c r="E235" s="275"/>
      <c r="F235" s="275"/>
      <c r="G235" s="275"/>
      <c r="H235" s="275"/>
      <c r="I235" s="275"/>
      <c r="J235" s="275"/>
      <c r="K235" s="275"/>
      <c r="L235" s="275"/>
      <c r="M235" s="275"/>
      <c r="N235" s="275"/>
    </row>
    <row r="236" spans="5:14">
      <c r="E236" s="275"/>
      <c r="F236" s="275"/>
      <c r="G236" s="275"/>
      <c r="H236" s="275"/>
      <c r="I236" s="275"/>
      <c r="J236" s="275"/>
      <c r="K236" s="275"/>
      <c r="L236" s="275"/>
      <c r="M236" s="275"/>
      <c r="N236" s="275"/>
    </row>
    <row r="237" spans="5:14">
      <c r="E237" s="275"/>
      <c r="F237" s="275"/>
      <c r="G237" s="275"/>
      <c r="H237" s="275"/>
      <c r="I237" s="275"/>
      <c r="J237" s="275"/>
      <c r="K237" s="275"/>
      <c r="L237" s="275"/>
      <c r="M237" s="275"/>
      <c r="N237" s="275"/>
    </row>
    <row r="238" spans="5:14">
      <c r="E238" s="275"/>
      <c r="F238" s="275"/>
      <c r="G238" s="275"/>
      <c r="H238" s="275"/>
      <c r="I238" s="275"/>
      <c r="J238" s="275"/>
      <c r="K238" s="275"/>
      <c r="L238" s="275"/>
      <c r="M238" s="275"/>
      <c r="N238" s="275"/>
    </row>
    <row r="239" spans="5:14">
      <c r="E239" s="275"/>
      <c r="F239" s="275"/>
      <c r="G239" s="275"/>
      <c r="H239" s="275"/>
      <c r="I239" s="275"/>
      <c r="J239" s="275"/>
      <c r="K239" s="275"/>
      <c r="L239" s="275"/>
      <c r="M239" s="275"/>
      <c r="N239" s="275"/>
    </row>
    <row r="240" spans="5:14">
      <c r="E240" s="275"/>
      <c r="F240" s="275"/>
      <c r="G240" s="275"/>
      <c r="H240" s="275"/>
      <c r="I240" s="275"/>
      <c r="J240" s="275"/>
      <c r="K240" s="275"/>
      <c r="L240" s="275"/>
      <c r="M240" s="275"/>
      <c r="N240" s="275"/>
    </row>
    <row r="241" spans="5:14">
      <c r="E241" s="275"/>
      <c r="F241" s="275"/>
      <c r="G241" s="275"/>
      <c r="H241" s="275"/>
      <c r="I241" s="275"/>
      <c r="J241" s="275"/>
      <c r="K241" s="275"/>
      <c r="L241" s="275"/>
      <c r="M241" s="275"/>
      <c r="N241" s="275"/>
    </row>
    <row r="242" spans="5:14">
      <c r="E242" s="275"/>
      <c r="F242" s="275"/>
      <c r="G242" s="275"/>
      <c r="H242" s="275"/>
      <c r="I242" s="275"/>
      <c r="J242" s="275"/>
      <c r="K242" s="275"/>
      <c r="L242" s="275"/>
      <c r="M242" s="275"/>
      <c r="N242" s="275"/>
    </row>
    <row r="243" spans="5:14">
      <c r="E243" s="275"/>
      <c r="F243" s="275"/>
      <c r="G243" s="275"/>
      <c r="H243" s="275"/>
      <c r="I243" s="275"/>
      <c r="J243" s="275"/>
      <c r="K243" s="275"/>
      <c r="L243" s="275"/>
      <c r="M243" s="275"/>
      <c r="N243" s="275"/>
    </row>
    <row r="244" spans="5:14">
      <c r="E244" s="275"/>
      <c r="F244" s="275"/>
      <c r="G244" s="275"/>
      <c r="H244" s="275"/>
      <c r="I244" s="275"/>
      <c r="J244" s="275"/>
      <c r="K244" s="275"/>
      <c r="L244" s="275"/>
      <c r="M244" s="275"/>
      <c r="N244" s="275"/>
    </row>
    <row r="245" spans="5:14">
      <c r="E245" s="275"/>
      <c r="F245" s="275"/>
      <c r="G245" s="275"/>
      <c r="H245" s="275"/>
      <c r="I245" s="275"/>
      <c r="J245" s="275"/>
      <c r="K245" s="275"/>
      <c r="L245" s="275"/>
      <c r="M245" s="275"/>
      <c r="N245" s="275"/>
    </row>
    <row r="246" spans="5:14">
      <c r="E246" s="275"/>
      <c r="F246" s="275"/>
      <c r="G246" s="275"/>
      <c r="H246" s="275"/>
      <c r="I246" s="275"/>
      <c r="J246" s="275"/>
      <c r="K246" s="275"/>
      <c r="L246" s="275"/>
      <c r="M246" s="275"/>
      <c r="N246" s="275"/>
    </row>
    <row r="247" spans="5:14">
      <c r="E247" s="275"/>
      <c r="F247" s="275"/>
      <c r="G247" s="275"/>
      <c r="H247" s="275"/>
      <c r="I247" s="275"/>
      <c r="J247" s="275"/>
      <c r="K247" s="275"/>
      <c r="L247" s="275"/>
      <c r="M247" s="275"/>
      <c r="N247" s="275"/>
    </row>
    <row r="248" spans="5:14">
      <c r="E248" s="275"/>
      <c r="F248" s="275"/>
      <c r="G248" s="275"/>
      <c r="H248" s="275"/>
      <c r="I248" s="275"/>
      <c r="J248" s="275"/>
      <c r="K248" s="275"/>
      <c r="L248" s="275"/>
      <c r="M248" s="275"/>
      <c r="N248" s="275"/>
    </row>
    <row r="249" spans="5:14">
      <c r="E249" s="275"/>
      <c r="F249" s="275"/>
      <c r="G249" s="275"/>
      <c r="H249" s="275"/>
      <c r="I249" s="275"/>
      <c r="J249" s="275"/>
      <c r="K249" s="275"/>
      <c r="L249" s="275"/>
      <c r="M249" s="275"/>
      <c r="N249" s="275"/>
    </row>
    <row r="250" spans="5:14">
      <c r="E250" s="275"/>
      <c r="F250" s="275"/>
      <c r="G250" s="275"/>
      <c r="H250" s="275"/>
      <c r="I250" s="275"/>
      <c r="J250" s="275"/>
      <c r="K250" s="275"/>
      <c r="L250" s="275"/>
      <c r="M250" s="275"/>
      <c r="N250" s="275"/>
    </row>
    <row r="251" spans="5:14">
      <c r="E251" s="275"/>
      <c r="F251" s="275"/>
      <c r="G251" s="275"/>
      <c r="H251" s="275"/>
      <c r="I251" s="275"/>
      <c r="J251" s="275"/>
      <c r="K251" s="275"/>
      <c r="L251" s="275"/>
      <c r="M251" s="275"/>
      <c r="N251" s="275"/>
    </row>
    <row r="252" spans="5:14">
      <c r="E252" s="275"/>
      <c r="F252" s="275"/>
      <c r="G252" s="275"/>
      <c r="H252" s="275"/>
      <c r="I252" s="275"/>
      <c r="J252" s="275"/>
      <c r="K252" s="275"/>
      <c r="L252" s="275"/>
      <c r="M252" s="275"/>
      <c r="N252" s="275"/>
    </row>
    <row r="253" spans="5:14">
      <c r="E253" s="275"/>
      <c r="F253" s="275"/>
      <c r="G253" s="275"/>
      <c r="H253" s="275"/>
      <c r="I253" s="275"/>
      <c r="J253" s="275"/>
      <c r="K253" s="275"/>
      <c r="L253" s="275"/>
      <c r="M253" s="275"/>
      <c r="N253" s="275"/>
    </row>
    <row r="254" spans="5:14">
      <c r="E254" s="275"/>
      <c r="F254" s="275"/>
      <c r="G254" s="275"/>
      <c r="H254" s="275"/>
      <c r="I254" s="275"/>
      <c r="J254" s="275"/>
      <c r="K254" s="275"/>
      <c r="L254" s="275"/>
      <c r="M254" s="275"/>
      <c r="N254" s="275"/>
    </row>
    <row r="255" spans="5:14">
      <c r="E255" s="275"/>
      <c r="F255" s="275"/>
      <c r="G255" s="275"/>
      <c r="H255" s="275"/>
      <c r="I255" s="275"/>
      <c r="J255" s="275"/>
      <c r="K255" s="275"/>
      <c r="L255" s="275"/>
      <c r="M255" s="275"/>
      <c r="N255" s="275"/>
    </row>
    <row r="256" spans="5:14">
      <c r="E256" s="275"/>
      <c r="F256" s="275"/>
      <c r="G256" s="275"/>
      <c r="H256" s="275"/>
      <c r="I256" s="275"/>
      <c r="J256" s="275"/>
      <c r="K256" s="275"/>
      <c r="L256" s="275"/>
      <c r="M256" s="275"/>
      <c r="N256" s="275"/>
    </row>
    <row r="257" spans="5:14">
      <c r="E257" s="275"/>
      <c r="F257" s="275"/>
      <c r="G257" s="275"/>
      <c r="H257" s="275"/>
      <c r="I257" s="275"/>
      <c r="J257" s="275"/>
      <c r="K257" s="275"/>
      <c r="L257" s="275"/>
      <c r="M257" s="275"/>
      <c r="N257" s="275"/>
    </row>
    <row r="258" spans="5:14">
      <c r="E258" s="275"/>
      <c r="F258" s="275"/>
      <c r="G258" s="275"/>
      <c r="H258" s="275"/>
      <c r="I258" s="275"/>
      <c r="J258" s="275"/>
      <c r="K258" s="275"/>
      <c r="L258" s="275"/>
      <c r="M258" s="275"/>
      <c r="N258" s="275"/>
    </row>
    <row r="259" spans="5:14">
      <c r="E259" s="275"/>
      <c r="F259" s="275"/>
      <c r="G259" s="275"/>
      <c r="H259" s="275"/>
      <c r="I259" s="275"/>
      <c r="J259" s="275"/>
      <c r="K259" s="275"/>
      <c r="L259" s="275"/>
      <c r="M259" s="275"/>
      <c r="N259" s="275"/>
    </row>
    <row r="260" spans="5:14">
      <c r="E260" s="275"/>
      <c r="F260" s="275"/>
      <c r="G260" s="275"/>
      <c r="H260" s="275"/>
      <c r="I260" s="275"/>
      <c r="J260" s="275"/>
      <c r="K260" s="275"/>
      <c r="L260" s="275"/>
      <c r="M260" s="275"/>
      <c r="N260" s="275"/>
    </row>
    <row r="261" spans="5:14">
      <c r="E261" s="275"/>
      <c r="F261" s="275"/>
      <c r="G261" s="275"/>
      <c r="H261" s="275"/>
      <c r="I261" s="275"/>
      <c r="J261" s="275"/>
      <c r="K261" s="275"/>
      <c r="L261" s="275"/>
      <c r="M261" s="275"/>
      <c r="N261" s="275"/>
    </row>
    <row r="262" spans="5:14">
      <c r="E262" s="275"/>
      <c r="F262" s="275"/>
      <c r="G262" s="275"/>
      <c r="H262" s="275"/>
      <c r="I262" s="275"/>
      <c r="J262" s="275"/>
      <c r="K262" s="275"/>
      <c r="L262" s="275"/>
      <c r="M262" s="275"/>
      <c r="N262" s="275"/>
    </row>
    <row r="263" spans="5:14">
      <c r="E263" s="275"/>
      <c r="F263" s="275"/>
      <c r="G263" s="275"/>
      <c r="H263" s="275"/>
      <c r="I263" s="275"/>
      <c r="J263" s="275"/>
      <c r="K263" s="275"/>
      <c r="L263" s="275"/>
      <c r="M263" s="275"/>
      <c r="N263" s="275"/>
    </row>
    <row r="264" spans="5:14">
      <c r="E264" s="275"/>
      <c r="F264" s="275"/>
      <c r="G264" s="275"/>
      <c r="H264" s="275"/>
      <c r="I264" s="275"/>
      <c r="J264" s="275"/>
      <c r="K264" s="275"/>
      <c r="L264" s="275"/>
      <c r="M264" s="275"/>
      <c r="N264" s="275"/>
    </row>
    <row r="265" spans="5:14">
      <c r="E265" s="275"/>
      <c r="F265" s="275"/>
      <c r="G265" s="275"/>
      <c r="H265" s="275"/>
      <c r="I265" s="275"/>
      <c r="J265" s="275"/>
      <c r="K265" s="275"/>
      <c r="L265" s="275"/>
      <c r="M265" s="275"/>
      <c r="N265" s="275"/>
    </row>
    <row r="266" spans="5:14">
      <c r="E266" s="275"/>
      <c r="F266" s="275"/>
      <c r="G266" s="275"/>
      <c r="H266" s="275"/>
      <c r="I266" s="275"/>
      <c r="J266" s="275"/>
      <c r="K266" s="275"/>
      <c r="L266" s="275"/>
      <c r="M266" s="275"/>
      <c r="N266" s="275"/>
    </row>
    <row r="267" spans="5:14">
      <c r="E267" s="275"/>
      <c r="F267" s="275"/>
      <c r="G267" s="275"/>
      <c r="H267" s="275"/>
      <c r="I267" s="275"/>
      <c r="J267" s="275"/>
      <c r="K267" s="275"/>
      <c r="L267" s="275"/>
      <c r="M267" s="275"/>
      <c r="N267" s="275"/>
    </row>
    <row r="268" spans="5:14">
      <c r="E268" s="275"/>
      <c r="F268" s="275"/>
      <c r="G268" s="275"/>
      <c r="H268" s="275"/>
      <c r="I268" s="275"/>
      <c r="J268" s="275"/>
      <c r="K268" s="275"/>
      <c r="L268" s="275"/>
      <c r="M268" s="275"/>
      <c r="N268" s="275"/>
    </row>
    <row r="269" spans="5:14">
      <c r="E269" s="275"/>
      <c r="F269" s="275"/>
      <c r="G269" s="275"/>
      <c r="H269" s="275"/>
      <c r="I269" s="275"/>
      <c r="J269" s="275"/>
      <c r="K269" s="275"/>
      <c r="L269" s="275"/>
      <c r="M269" s="275"/>
      <c r="N269" s="275"/>
    </row>
    <row r="270" spans="5:14">
      <c r="E270" s="275"/>
      <c r="F270" s="275"/>
      <c r="G270" s="275"/>
      <c r="H270" s="275"/>
      <c r="I270" s="275"/>
      <c r="J270" s="275"/>
      <c r="K270" s="275"/>
      <c r="L270" s="275"/>
      <c r="M270" s="275"/>
      <c r="N270" s="275"/>
    </row>
    <row r="271" spans="5:14">
      <c r="E271" s="275"/>
      <c r="F271" s="275"/>
      <c r="G271" s="275"/>
      <c r="H271" s="275"/>
      <c r="I271" s="275"/>
      <c r="J271" s="275"/>
      <c r="K271" s="275"/>
      <c r="L271" s="275"/>
      <c r="M271" s="275"/>
      <c r="N271" s="275"/>
    </row>
    <row r="272" spans="5:14">
      <c r="E272" s="275"/>
      <c r="F272" s="275"/>
      <c r="G272" s="275"/>
      <c r="H272" s="275"/>
      <c r="I272" s="275"/>
      <c r="J272" s="275"/>
      <c r="K272" s="275"/>
      <c r="L272" s="275"/>
      <c r="M272" s="275"/>
      <c r="N272" s="275"/>
    </row>
    <row r="273" spans="5:14">
      <c r="E273" s="275"/>
      <c r="F273" s="275"/>
      <c r="G273" s="275"/>
      <c r="H273" s="275"/>
      <c r="I273" s="275"/>
      <c r="J273" s="275"/>
      <c r="K273" s="275"/>
      <c r="L273" s="275"/>
      <c r="M273" s="275"/>
      <c r="N273" s="275"/>
    </row>
    <row r="274" spans="5:14">
      <c r="E274" s="275"/>
      <c r="F274" s="275"/>
      <c r="G274" s="275"/>
      <c r="H274" s="275"/>
      <c r="I274" s="275"/>
      <c r="J274" s="275"/>
      <c r="K274" s="275"/>
      <c r="L274" s="275"/>
      <c r="M274" s="275"/>
      <c r="N274" s="275"/>
    </row>
    <row r="275" spans="5:14">
      <c r="E275" s="275"/>
      <c r="F275" s="275"/>
      <c r="G275" s="275"/>
      <c r="H275" s="275"/>
      <c r="I275" s="275"/>
      <c r="J275" s="275"/>
      <c r="K275" s="275"/>
      <c r="L275" s="275"/>
      <c r="M275" s="275"/>
      <c r="N275" s="275"/>
    </row>
    <row r="276" spans="5:14">
      <c r="E276" s="275"/>
      <c r="F276" s="275"/>
      <c r="G276" s="275"/>
      <c r="H276" s="275"/>
      <c r="I276" s="275"/>
      <c r="J276" s="275"/>
      <c r="K276" s="275"/>
      <c r="L276" s="275"/>
      <c r="M276" s="275"/>
      <c r="N276" s="275"/>
    </row>
    <row r="277" spans="5:14">
      <c r="E277" s="275"/>
      <c r="F277" s="275"/>
      <c r="G277" s="275"/>
      <c r="H277" s="275"/>
      <c r="I277" s="275"/>
      <c r="J277" s="275"/>
      <c r="K277" s="275"/>
      <c r="L277" s="275"/>
      <c r="M277" s="275"/>
      <c r="N277" s="275"/>
    </row>
    <row r="278" spans="5:14">
      <c r="E278" s="275"/>
      <c r="F278" s="275"/>
      <c r="G278" s="275"/>
      <c r="H278" s="275"/>
      <c r="I278" s="275"/>
      <c r="J278" s="275"/>
      <c r="K278" s="275"/>
      <c r="L278" s="275"/>
      <c r="M278" s="275"/>
      <c r="N278" s="275"/>
    </row>
    <row r="279" spans="5:14">
      <c r="E279" s="275"/>
      <c r="F279" s="275"/>
      <c r="G279" s="275"/>
      <c r="H279" s="275"/>
      <c r="I279" s="275"/>
      <c r="J279" s="275"/>
      <c r="K279" s="275"/>
      <c r="L279" s="275"/>
      <c r="M279" s="275"/>
      <c r="N279" s="275"/>
    </row>
    <row r="280" spans="5:14">
      <c r="E280" s="275"/>
      <c r="F280" s="275"/>
      <c r="G280" s="275"/>
      <c r="H280" s="275"/>
      <c r="I280" s="275"/>
      <c r="J280" s="275"/>
      <c r="K280" s="275"/>
      <c r="L280" s="275"/>
      <c r="M280" s="275"/>
      <c r="N280" s="275"/>
    </row>
    <row r="281" spans="5:14">
      <c r="E281" s="275"/>
      <c r="F281" s="275"/>
      <c r="G281" s="275"/>
      <c r="H281" s="275"/>
      <c r="I281" s="275"/>
      <c r="J281" s="275"/>
      <c r="K281" s="275"/>
      <c r="L281" s="275"/>
      <c r="M281" s="275"/>
      <c r="N281" s="275"/>
    </row>
    <row r="282" spans="5:14">
      <c r="E282" s="275"/>
      <c r="F282" s="275"/>
      <c r="G282" s="275"/>
      <c r="H282" s="275"/>
      <c r="I282" s="275"/>
      <c r="J282" s="275"/>
      <c r="K282" s="275"/>
      <c r="L282" s="275"/>
      <c r="M282" s="275"/>
      <c r="N282" s="275"/>
    </row>
    <row r="283" spans="5:14">
      <c r="E283" s="275"/>
      <c r="F283" s="275"/>
      <c r="G283" s="275"/>
      <c r="H283" s="275"/>
      <c r="I283" s="275"/>
      <c r="J283" s="275"/>
      <c r="K283" s="275"/>
      <c r="L283" s="275"/>
      <c r="M283" s="275"/>
      <c r="N283" s="275"/>
    </row>
    <row r="284" spans="5:14">
      <c r="E284" s="275"/>
      <c r="F284" s="275"/>
      <c r="G284" s="275"/>
      <c r="H284" s="275"/>
      <c r="I284" s="275"/>
      <c r="J284" s="275"/>
      <c r="K284" s="275"/>
      <c r="L284" s="275"/>
      <c r="M284" s="275"/>
      <c r="N284" s="275"/>
    </row>
    <row r="285" spans="5:14">
      <c r="E285" s="275"/>
      <c r="F285" s="275"/>
      <c r="G285" s="275"/>
      <c r="H285" s="275"/>
      <c r="I285" s="275"/>
      <c r="J285" s="275"/>
      <c r="K285" s="275"/>
      <c r="L285" s="275"/>
      <c r="M285" s="275"/>
      <c r="N285" s="275"/>
    </row>
    <row r="286" spans="5:14">
      <c r="E286" s="275"/>
      <c r="F286" s="275"/>
      <c r="G286" s="275"/>
      <c r="H286" s="275"/>
      <c r="I286" s="275"/>
      <c r="J286" s="275"/>
      <c r="K286" s="275"/>
      <c r="L286" s="275"/>
      <c r="M286" s="275"/>
      <c r="N286" s="275"/>
    </row>
    <row r="287" spans="5:14">
      <c r="E287" s="275"/>
      <c r="F287" s="275"/>
      <c r="G287" s="275"/>
      <c r="H287" s="275"/>
      <c r="I287" s="275"/>
      <c r="J287" s="275"/>
      <c r="K287" s="275"/>
      <c r="L287" s="275"/>
      <c r="M287" s="275"/>
      <c r="N287" s="275"/>
    </row>
    <row r="288" spans="5:14">
      <c r="E288" s="275"/>
      <c r="F288" s="275"/>
      <c r="G288" s="275"/>
      <c r="H288" s="275"/>
      <c r="I288" s="275"/>
      <c r="J288" s="275"/>
      <c r="K288" s="275"/>
      <c r="L288" s="275"/>
      <c r="M288" s="275"/>
      <c r="N288" s="275"/>
    </row>
    <row r="289" spans="5:14">
      <c r="E289" s="275"/>
      <c r="F289" s="275"/>
      <c r="G289" s="275"/>
      <c r="H289" s="275"/>
      <c r="I289" s="275"/>
      <c r="J289" s="275"/>
      <c r="K289" s="275"/>
      <c r="L289" s="275"/>
      <c r="M289" s="275"/>
      <c r="N289" s="275"/>
    </row>
    <row r="290" spans="5:14">
      <c r="E290" s="275"/>
      <c r="F290" s="275"/>
      <c r="G290" s="275"/>
      <c r="H290" s="275"/>
      <c r="I290" s="275"/>
      <c r="J290" s="275"/>
      <c r="K290" s="275"/>
      <c r="L290" s="275"/>
      <c r="M290" s="275"/>
      <c r="N290" s="275"/>
    </row>
    <row r="291" spans="5:14">
      <c r="E291" s="275"/>
      <c r="F291" s="275"/>
      <c r="G291" s="275"/>
      <c r="H291" s="275"/>
      <c r="I291" s="275"/>
      <c r="J291" s="275"/>
      <c r="K291" s="275"/>
      <c r="L291" s="275"/>
      <c r="M291" s="275"/>
      <c r="N291" s="275"/>
    </row>
    <row r="292" spans="5:14">
      <c r="E292" s="275"/>
      <c r="F292" s="275"/>
      <c r="G292" s="275"/>
      <c r="H292" s="275"/>
      <c r="I292" s="275"/>
      <c r="J292" s="275"/>
      <c r="K292" s="275"/>
      <c r="L292" s="275"/>
      <c r="M292" s="275"/>
      <c r="N292" s="275"/>
    </row>
    <row r="293" spans="5:14">
      <c r="E293" s="275"/>
      <c r="F293" s="275"/>
      <c r="G293" s="275"/>
      <c r="H293" s="275"/>
      <c r="I293" s="275"/>
      <c r="J293" s="275"/>
      <c r="K293" s="275"/>
      <c r="L293" s="275"/>
      <c r="M293" s="275"/>
      <c r="N293" s="275"/>
    </row>
    <row r="294" spans="5:14">
      <c r="E294" s="275"/>
      <c r="F294" s="275"/>
      <c r="G294" s="275"/>
      <c r="H294" s="275"/>
      <c r="I294" s="275"/>
      <c r="J294" s="275"/>
      <c r="K294" s="275"/>
      <c r="L294" s="275"/>
      <c r="M294" s="275"/>
      <c r="N294" s="275"/>
    </row>
    <row r="295" spans="5:14">
      <c r="E295" s="275"/>
      <c r="F295" s="275"/>
      <c r="G295" s="275"/>
      <c r="H295" s="275"/>
      <c r="I295" s="275"/>
      <c r="J295" s="275"/>
      <c r="K295" s="275"/>
      <c r="L295" s="275"/>
      <c r="M295" s="275"/>
      <c r="N295" s="275"/>
    </row>
    <row r="296" spans="5:14">
      <c r="E296" s="275"/>
      <c r="F296" s="275"/>
      <c r="G296" s="275"/>
      <c r="H296" s="275"/>
      <c r="I296" s="275"/>
      <c r="J296" s="275"/>
      <c r="K296" s="275"/>
      <c r="L296" s="275"/>
      <c r="M296" s="275"/>
      <c r="N296" s="275"/>
    </row>
    <row r="297" spans="5:14">
      <c r="E297" s="275"/>
      <c r="F297" s="275"/>
      <c r="G297" s="275"/>
      <c r="H297" s="275"/>
      <c r="I297" s="275"/>
      <c r="J297" s="275"/>
      <c r="K297" s="275"/>
      <c r="L297" s="275"/>
      <c r="M297" s="275"/>
      <c r="N297" s="275"/>
    </row>
    <row r="298" spans="5:14">
      <c r="E298" s="275"/>
      <c r="F298" s="275"/>
      <c r="G298" s="275"/>
      <c r="H298" s="275"/>
      <c r="I298" s="275"/>
      <c r="J298" s="275"/>
      <c r="K298" s="275"/>
      <c r="L298" s="275"/>
      <c r="M298" s="275"/>
      <c r="N298" s="275"/>
    </row>
    <row r="299" spans="5:14">
      <c r="E299" s="275"/>
      <c r="F299" s="275"/>
      <c r="G299" s="275"/>
      <c r="H299" s="275"/>
      <c r="I299" s="275"/>
      <c r="J299" s="275"/>
      <c r="K299" s="275"/>
      <c r="L299" s="275"/>
      <c r="M299" s="275"/>
      <c r="N299" s="275"/>
    </row>
    <row r="300" spans="5:14">
      <c r="E300" s="275"/>
      <c r="F300" s="275"/>
      <c r="G300" s="275"/>
      <c r="H300" s="275"/>
      <c r="I300" s="275"/>
      <c r="J300" s="275"/>
      <c r="K300" s="275"/>
      <c r="L300" s="275"/>
      <c r="M300" s="275"/>
      <c r="N300" s="275"/>
    </row>
    <row r="301" spans="5:14">
      <c r="E301" s="275"/>
      <c r="F301" s="275"/>
      <c r="G301" s="275"/>
      <c r="H301" s="275"/>
      <c r="I301" s="275"/>
      <c r="J301" s="275"/>
      <c r="K301" s="275"/>
      <c r="L301" s="275"/>
      <c r="M301" s="275"/>
      <c r="N301" s="275"/>
    </row>
    <row r="302" spans="5:14">
      <c r="E302" s="275"/>
      <c r="F302" s="275"/>
      <c r="G302" s="275"/>
      <c r="H302" s="275"/>
      <c r="I302" s="275"/>
      <c r="J302" s="275"/>
      <c r="K302" s="275"/>
      <c r="L302" s="275"/>
      <c r="M302" s="275"/>
      <c r="N302" s="275"/>
    </row>
    <row r="303" spans="5:14">
      <c r="E303" s="275"/>
      <c r="F303" s="275"/>
      <c r="G303" s="275"/>
      <c r="H303" s="275"/>
      <c r="I303" s="275"/>
      <c r="J303" s="275"/>
      <c r="K303" s="275"/>
      <c r="L303" s="275"/>
      <c r="M303" s="275"/>
      <c r="N303" s="275"/>
    </row>
    <row r="304" spans="5:14">
      <c r="E304" s="275"/>
      <c r="F304" s="275"/>
      <c r="G304" s="275"/>
      <c r="H304" s="275"/>
      <c r="I304" s="275"/>
      <c r="J304" s="275"/>
      <c r="K304" s="275"/>
      <c r="L304" s="275"/>
      <c r="M304" s="275"/>
      <c r="N304" s="275"/>
    </row>
    <row r="305" spans="5:14">
      <c r="E305" s="275"/>
      <c r="F305" s="275"/>
      <c r="G305" s="275"/>
      <c r="H305" s="275"/>
      <c r="I305" s="275"/>
      <c r="J305" s="275"/>
      <c r="K305" s="275"/>
      <c r="L305" s="275"/>
      <c r="M305" s="275"/>
      <c r="N305" s="275"/>
    </row>
    <row r="306" spans="5:14">
      <c r="E306" s="275"/>
      <c r="F306" s="275"/>
      <c r="G306" s="275"/>
      <c r="H306" s="275"/>
      <c r="I306" s="275"/>
      <c r="J306" s="275"/>
      <c r="K306" s="275"/>
      <c r="L306" s="275"/>
      <c r="M306" s="275"/>
      <c r="N306" s="275"/>
    </row>
    <row r="307" spans="5:14">
      <c r="E307" s="275"/>
      <c r="F307" s="275"/>
      <c r="G307" s="275"/>
      <c r="H307" s="275"/>
      <c r="I307" s="275"/>
      <c r="J307" s="275"/>
      <c r="K307" s="275"/>
      <c r="L307" s="275"/>
      <c r="M307" s="275"/>
      <c r="N307" s="275"/>
    </row>
    <row r="308" spans="5:14">
      <c r="E308" s="275"/>
      <c r="F308" s="275"/>
      <c r="G308" s="275"/>
      <c r="H308" s="275"/>
      <c r="I308" s="275"/>
      <c r="J308" s="275"/>
      <c r="K308" s="275"/>
      <c r="L308" s="275"/>
      <c r="M308" s="275"/>
      <c r="N308" s="275"/>
    </row>
    <row r="309" spans="5:14">
      <c r="E309" s="275"/>
      <c r="F309" s="275"/>
      <c r="G309" s="275"/>
      <c r="H309" s="275"/>
      <c r="I309" s="275"/>
      <c r="J309" s="275"/>
      <c r="K309" s="275"/>
      <c r="L309" s="275"/>
      <c r="M309" s="275"/>
      <c r="N309" s="275"/>
    </row>
    <row r="310" spans="5:14">
      <c r="E310" s="275"/>
      <c r="F310" s="275"/>
      <c r="G310" s="275"/>
      <c r="H310" s="275"/>
      <c r="I310" s="275"/>
      <c r="J310" s="275"/>
      <c r="K310" s="275"/>
      <c r="L310" s="275"/>
      <c r="M310" s="275"/>
      <c r="N310" s="275"/>
    </row>
    <row r="311" spans="5:14">
      <c r="E311" s="275"/>
      <c r="F311" s="275"/>
      <c r="G311" s="275"/>
      <c r="H311" s="275"/>
      <c r="I311" s="275"/>
      <c r="J311" s="275"/>
      <c r="K311" s="275"/>
      <c r="L311" s="275"/>
      <c r="M311" s="275"/>
      <c r="N311" s="275"/>
    </row>
    <row r="312" spans="5:14">
      <c r="E312" s="275"/>
      <c r="F312" s="275"/>
      <c r="G312" s="275"/>
      <c r="H312" s="275"/>
      <c r="I312" s="275"/>
      <c r="J312" s="275"/>
      <c r="K312" s="275"/>
      <c r="L312" s="275"/>
      <c r="M312" s="275"/>
      <c r="N312" s="275"/>
    </row>
    <row r="313" spans="5:14">
      <c r="E313" s="275"/>
      <c r="F313" s="275"/>
      <c r="G313" s="275"/>
      <c r="H313" s="275"/>
      <c r="I313" s="275"/>
      <c r="J313" s="275"/>
      <c r="K313" s="275"/>
      <c r="L313" s="275"/>
      <c r="M313" s="275"/>
      <c r="N313" s="275"/>
    </row>
    <row r="314" spans="5:14">
      <c r="E314" s="275"/>
      <c r="F314" s="275"/>
      <c r="G314" s="275"/>
      <c r="H314" s="275"/>
      <c r="I314" s="275"/>
      <c r="J314" s="275"/>
      <c r="K314" s="275"/>
      <c r="L314" s="275"/>
      <c r="M314" s="275"/>
      <c r="N314" s="275"/>
    </row>
    <row r="315" spans="5:14">
      <c r="E315" s="275"/>
      <c r="F315" s="275"/>
      <c r="G315" s="275"/>
      <c r="H315" s="275"/>
      <c r="I315" s="275"/>
      <c r="J315" s="275"/>
      <c r="K315" s="275"/>
      <c r="L315" s="275"/>
      <c r="M315" s="275"/>
      <c r="N315" s="275"/>
    </row>
    <row r="316" spans="5:14">
      <c r="E316" s="275"/>
      <c r="F316" s="275"/>
      <c r="G316" s="275"/>
      <c r="H316" s="275"/>
      <c r="I316" s="275"/>
      <c r="J316" s="275"/>
      <c r="K316" s="275"/>
      <c r="L316" s="275"/>
      <c r="M316" s="275"/>
      <c r="N316" s="275"/>
    </row>
    <row r="317" spans="5:14">
      <c r="E317" s="275"/>
      <c r="F317" s="275"/>
      <c r="G317" s="275"/>
      <c r="H317" s="275"/>
      <c r="I317" s="275"/>
      <c r="J317" s="275"/>
      <c r="K317" s="275"/>
      <c r="L317" s="275"/>
      <c r="M317" s="275"/>
      <c r="N317" s="275"/>
    </row>
    <row r="318" spans="5:14">
      <c r="E318" s="275"/>
      <c r="F318" s="275"/>
      <c r="G318" s="275"/>
      <c r="H318" s="275"/>
      <c r="I318" s="275"/>
      <c r="J318" s="275"/>
      <c r="K318" s="275"/>
      <c r="L318" s="275"/>
      <c r="M318" s="275"/>
      <c r="N318" s="275"/>
    </row>
    <row r="319" spans="5:14">
      <c r="E319" s="275"/>
      <c r="F319" s="275"/>
      <c r="G319" s="275"/>
      <c r="H319" s="275"/>
      <c r="I319" s="275"/>
      <c r="J319" s="275"/>
      <c r="K319" s="275"/>
      <c r="L319" s="275"/>
      <c r="M319" s="275"/>
      <c r="N319" s="275"/>
    </row>
    <row r="320" spans="5:14">
      <c r="E320" s="275"/>
      <c r="F320" s="275"/>
      <c r="G320" s="275"/>
      <c r="H320" s="275"/>
      <c r="I320" s="275"/>
      <c r="J320" s="275"/>
      <c r="K320" s="275"/>
      <c r="L320" s="275"/>
      <c r="M320" s="275"/>
      <c r="N320" s="275"/>
    </row>
    <row r="321" spans="5:14">
      <c r="E321" s="275"/>
      <c r="F321" s="275"/>
      <c r="G321" s="275"/>
      <c r="H321" s="275"/>
      <c r="I321" s="275"/>
      <c r="J321" s="275"/>
      <c r="K321" s="275"/>
      <c r="L321" s="275"/>
      <c r="M321" s="275"/>
      <c r="N321" s="275"/>
    </row>
    <row r="322" spans="5:14">
      <c r="E322" s="275"/>
      <c r="F322" s="275"/>
      <c r="G322" s="275"/>
      <c r="H322" s="275"/>
      <c r="I322" s="275"/>
      <c r="J322" s="275"/>
      <c r="K322" s="275"/>
      <c r="L322" s="275"/>
      <c r="M322" s="275"/>
      <c r="N322" s="275"/>
    </row>
    <row r="323" spans="5:14">
      <c r="E323" s="275"/>
      <c r="F323" s="275"/>
      <c r="G323" s="275"/>
      <c r="H323" s="275"/>
      <c r="I323" s="275"/>
      <c r="J323" s="275"/>
      <c r="K323" s="275"/>
      <c r="L323" s="275"/>
      <c r="M323" s="275"/>
      <c r="N323" s="275"/>
    </row>
    <row r="324" spans="5:14">
      <c r="E324" s="275"/>
      <c r="F324" s="275"/>
      <c r="G324" s="275"/>
      <c r="H324" s="275"/>
      <c r="I324" s="275"/>
      <c r="J324" s="275"/>
      <c r="K324" s="275"/>
      <c r="L324" s="275"/>
      <c r="M324" s="275"/>
      <c r="N324" s="275"/>
    </row>
    <row r="325" spans="5:14">
      <c r="E325" s="275"/>
      <c r="F325" s="275"/>
      <c r="G325" s="275"/>
      <c r="H325" s="275"/>
      <c r="I325" s="275"/>
      <c r="J325" s="275"/>
      <c r="K325" s="275"/>
      <c r="L325" s="275"/>
      <c r="M325" s="275"/>
      <c r="N325" s="275"/>
    </row>
    <row r="326" spans="5:14">
      <c r="E326" s="275"/>
      <c r="F326" s="275"/>
      <c r="G326" s="275"/>
      <c r="H326" s="275"/>
      <c r="I326" s="275"/>
      <c r="J326" s="275"/>
      <c r="K326" s="275"/>
      <c r="L326" s="275"/>
      <c r="M326" s="275"/>
      <c r="N326" s="275"/>
    </row>
    <row r="327" spans="5:14">
      <c r="E327" s="275"/>
      <c r="F327" s="275"/>
      <c r="G327" s="275"/>
      <c r="H327" s="275"/>
      <c r="I327" s="275"/>
      <c r="J327" s="275"/>
      <c r="K327" s="275"/>
      <c r="L327" s="275"/>
      <c r="M327" s="275"/>
      <c r="N327" s="275"/>
    </row>
    <row r="328" spans="5:14">
      <c r="E328" s="275"/>
      <c r="F328" s="275"/>
      <c r="G328" s="275"/>
      <c r="H328" s="275"/>
      <c r="I328" s="275"/>
      <c r="J328" s="275"/>
      <c r="K328" s="275"/>
      <c r="L328" s="275"/>
      <c r="M328" s="275"/>
      <c r="N328" s="275"/>
    </row>
    <row r="329" spans="5:14">
      <c r="E329" s="275"/>
      <c r="F329" s="275"/>
      <c r="G329" s="275"/>
      <c r="H329" s="275"/>
      <c r="I329" s="275"/>
      <c r="J329" s="275"/>
      <c r="K329" s="275"/>
      <c r="L329" s="275"/>
      <c r="M329" s="275"/>
      <c r="N329" s="275"/>
    </row>
    <row r="330" spans="5:14">
      <c r="E330" s="275"/>
      <c r="F330" s="275"/>
      <c r="G330" s="275"/>
      <c r="H330" s="275"/>
      <c r="I330" s="275"/>
      <c r="J330" s="275"/>
      <c r="K330" s="275"/>
      <c r="L330" s="275"/>
      <c r="M330" s="275"/>
      <c r="N330" s="275"/>
    </row>
    <row r="331" spans="5:14">
      <c r="E331" s="275"/>
      <c r="F331" s="275"/>
      <c r="G331" s="275"/>
      <c r="H331" s="275"/>
      <c r="I331" s="275"/>
      <c r="J331" s="275"/>
      <c r="K331" s="275"/>
      <c r="L331" s="275"/>
      <c r="M331" s="275"/>
      <c r="N331" s="275"/>
    </row>
    <row r="332" spans="5:14">
      <c r="E332" s="275"/>
      <c r="F332" s="275"/>
      <c r="G332" s="275"/>
      <c r="H332" s="275"/>
      <c r="I332" s="275"/>
      <c r="J332" s="275"/>
      <c r="K332" s="275"/>
      <c r="L332" s="275"/>
      <c r="M332" s="275"/>
      <c r="N332" s="275"/>
    </row>
    <row r="333" spans="5:14">
      <c r="E333" s="275"/>
      <c r="F333" s="275"/>
      <c r="G333" s="275"/>
      <c r="H333" s="275"/>
      <c r="I333" s="275"/>
      <c r="J333" s="275"/>
      <c r="K333" s="275"/>
      <c r="L333" s="275"/>
      <c r="M333" s="275"/>
      <c r="N333" s="275"/>
    </row>
    <row r="334" spans="5:14">
      <c r="E334" s="275"/>
      <c r="F334" s="275"/>
      <c r="G334" s="275"/>
      <c r="H334" s="275"/>
      <c r="I334" s="275"/>
      <c r="J334" s="275"/>
      <c r="K334" s="275"/>
      <c r="L334" s="275"/>
      <c r="M334" s="275"/>
      <c r="N334" s="275"/>
    </row>
    <row r="335" spans="5:14">
      <c r="E335" s="275"/>
      <c r="F335" s="275"/>
      <c r="G335" s="275"/>
      <c r="H335" s="275"/>
      <c r="I335" s="275"/>
      <c r="J335" s="275"/>
      <c r="K335" s="275"/>
      <c r="L335" s="275"/>
      <c r="M335" s="275"/>
      <c r="N335" s="275"/>
    </row>
    <row r="336" spans="5:14">
      <c r="E336" s="275"/>
      <c r="F336" s="275"/>
      <c r="G336" s="275"/>
      <c r="H336" s="275"/>
      <c r="I336" s="275"/>
      <c r="J336" s="275"/>
      <c r="K336" s="275"/>
      <c r="L336" s="275"/>
      <c r="M336" s="275"/>
      <c r="N336" s="275"/>
    </row>
    <row r="337" spans="5:14">
      <c r="E337" s="275"/>
      <c r="F337" s="275"/>
      <c r="G337" s="275"/>
      <c r="H337" s="275"/>
      <c r="I337" s="275"/>
      <c r="J337" s="275"/>
      <c r="K337" s="275"/>
      <c r="L337" s="275"/>
      <c r="M337" s="275"/>
      <c r="N337" s="275"/>
    </row>
    <row r="338" spans="5:14">
      <c r="E338" s="275"/>
      <c r="F338" s="275"/>
      <c r="G338" s="275"/>
      <c r="H338" s="275"/>
      <c r="I338" s="275"/>
      <c r="J338" s="275"/>
      <c r="K338" s="275"/>
      <c r="L338" s="275"/>
      <c r="M338" s="275"/>
      <c r="N338" s="275"/>
    </row>
    <row r="339" spans="5:14">
      <c r="E339" s="275"/>
      <c r="F339" s="275"/>
      <c r="G339" s="275"/>
      <c r="H339" s="275"/>
      <c r="I339" s="275"/>
      <c r="J339" s="275"/>
      <c r="K339" s="275"/>
      <c r="L339" s="275"/>
      <c r="M339" s="275"/>
      <c r="N339" s="275"/>
    </row>
    <row r="340" spans="5:14">
      <c r="E340" s="275"/>
      <c r="F340" s="275"/>
      <c r="G340" s="275"/>
      <c r="H340" s="275"/>
      <c r="I340" s="275"/>
      <c r="J340" s="275"/>
      <c r="K340" s="275"/>
      <c r="L340" s="275"/>
      <c r="M340" s="275"/>
      <c r="N340" s="275"/>
    </row>
    <row r="341" spans="5:14">
      <c r="E341" s="275"/>
      <c r="F341" s="275"/>
      <c r="G341" s="275"/>
      <c r="H341" s="275"/>
      <c r="I341" s="275"/>
      <c r="J341" s="275"/>
      <c r="K341" s="275"/>
      <c r="L341" s="275"/>
      <c r="M341" s="275"/>
      <c r="N341" s="275"/>
    </row>
    <row r="342" spans="5:14">
      <c r="E342" s="275"/>
      <c r="F342" s="275"/>
      <c r="G342" s="275"/>
      <c r="H342" s="275"/>
      <c r="I342" s="275"/>
      <c r="J342" s="275"/>
      <c r="K342" s="275"/>
      <c r="L342" s="275"/>
      <c r="M342" s="275"/>
      <c r="N342" s="275"/>
    </row>
  </sheetData>
  <mergeCells count="21">
    <mergeCell ref="A35:N35"/>
    <mergeCell ref="A7:B7"/>
    <mergeCell ref="H7:N7"/>
    <mergeCell ref="A8:A9"/>
    <mergeCell ref="B8:B9"/>
    <mergeCell ref="C8:C9"/>
    <mergeCell ref="D8:D9"/>
    <mergeCell ref="E8:H8"/>
    <mergeCell ref="C11:O23"/>
    <mergeCell ref="O8:P8"/>
    <mergeCell ref="I8:N8"/>
    <mergeCell ref="I27:M27"/>
    <mergeCell ref="I28:M28"/>
    <mergeCell ref="F30:G30"/>
    <mergeCell ref="I31:M31"/>
    <mergeCell ref="A6:N6"/>
    <mergeCell ref="D1:E1"/>
    <mergeCell ref="M1:N1"/>
    <mergeCell ref="A2:N2"/>
    <mergeCell ref="A3:N3"/>
    <mergeCell ref="A4:P4"/>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63.xml><?xml version="1.0" encoding="utf-8"?>
<worksheet xmlns="http://schemas.openxmlformats.org/spreadsheetml/2006/main" xmlns:r="http://schemas.openxmlformats.org/officeDocument/2006/relationships">
  <sheetPr>
    <pageSetUpPr fitToPage="1"/>
  </sheetPr>
  <dimension ref="A1:T35"/>
  <sheetViews>
    <sheetView view="pageBreakPreview" zoomScaleNormal="90" zoomScaleSheetLayoutView="100" workbookViewId="0">
      <selection activeCell="P1" sqref="P1"/>
    </sheetView>
  </sheetViews>
  <sheetFormatPr defaultRowHeight="15"/>
  <cols>
    <col min="1" max="1" width="7.140625" style="72" customWidth="1"/>
    <col min="2" max="2" width="16" style="72" customWidth="1"/>
    <col min="3" max="4" width="8.5703125" style="72" customWidth="1"/>
    <col min="5" max="5" width="8.7109375" style="72" customWidth="1"/>
    <col min="6" max="6" width="8.5703125" style="72" customWidth="1"/>
    <col min="7" max="7" width="9.7109375" style="72" customWidth="1"/>
    <col min="8" max="8" width="10.28515625" style="72" customWidth="1"/>
    <col min="9" max="9" width="9.7109375" style="72" customWidth="1"/>
    <col min="10" max="10" width="9.28515625" style="72" customWidth="1"/>
    <col min="11" max="11" width="7" style="72" customWidth="1"/>
    <col min="12" max="12" width="7.28515625" style="72" customWidth="1"/>
    <col min="13" max="13" width="7.42578125" style="72" customWidth="1"/>
    <col min="14" max="14" width="7.85546875" style="72" customWidth="1"/>
    <col min="15" max="15" width="11.42578125" style="72" customWidth="1"/>
    <col min="16" max="16" width="12.28515625" style="72" customWidth="1"/>
    <col min="17" max="17" width="11.5703125" style="72" customWidth="1"/>
    <col min="18" max="18" width="14.5703125" style="72" customWidth="1"/>
    <col min="19" max="19" width="9" style="72" customWidth="1"/>
    <col min="20" max="20" width="9.140625" style="72" hidden="1" customWidth="1"/>
    <col min="21" max="16384" width="9.140625" style="72"/>
  </cols>
  <sheetData>
    <row r="1" spans="1:20" s="15" customFormat="1" ht="15.75">
      <c r="G1" s="663" t="s">
        <v>0</v>
      </c>
      <c r="H1" s="663"/>
      <c r="I1" s="663"/>
      <c r="J1" s="663"/>
      <c r="K1" s="663"/>
      <c r="L1" s="663"/>
      <c r="M1" s="663"/>
      <c r="N1" s="38"/>
      <c r="O1" s="38"/>
      <c r="R1" s="41" t="s">
        <v>527</v>
      </c>
      <c r="S1" s="41"/>
    </row>
    <row r="2" spans="1:20" s="15" customFormat="1" ht="20.25">
      <c r="B2" s="126"/>
      <c r="E2" s="664" t="s">
        <v>734</v>
      </c>
      <c r="F2" s="664"/>
      <c r="G2" s="664"/>
      <c r="H2" s="664"/>
      <c r="I2" s="664"/>
      <c r="J2" s="664"/>
      <c r="K2" s="664"/>
      <c r="L2" s="664"/>
      <c r="M2" s="664"/>
      <c r="N2" s="664"/>
      <c r="O2" s="664"/>
    </row>
    <row r="3" spans="1:20" s="15" customFormat="1" ht="20.25">
      <c r="B3" s="125"/>
      <c r="C3" s="125"/>
      <c r="D3" s="125"/>
      <c r="E3" s="125"/>
      <c r="F3" s="125"/>
      <c r="G3" s="125"/>
      <c r="H3" s="125"/>
      <c r="I3" s="125"/>
      <c r="J3" s="125"/>
    </row>
    <row r="4" spans="1:20" ht="18">
      <c r="B4" s="1020" t="s">
        <v>747</v>
      </c>
      <c r="C4" s="1020"/>
      <c r="D4" s="1020"/>
      <c r="E4" s="1020"/>
      <c r="F4" s="1020"/>
      <c r="G4" s="1020"/>
      <c r="H4" s="1020"/>
      <c r="I4" s="1020"/>
      <c r="J4" s="1020"/>
      <c r="K4" s="1020"/>
      <c r="L4" s="1020"/>
      <c r="M4" s="1020"/>
      <c r="N4" s="1020"/>
      <c r="O4" s="1020"/>
      <c r="P4" s="1020"/>
      <c r="Q4" s="1020"/>
      <c r="R4" s="1020"/>
      <c r="S4" s="1020"/>
      <c r="T4" s="1020"/>
    </row>
    <row r="5" spans="1:20">
      <c r="C5" s="73"/>
      <c r="D5" s="73"/>
      <c r="E5" s="73"/>
      <c r="F5" s="73"/>
      <c r="G5" s="73"/>
      <c r="H5" s="73"/>
      <c r="M5" s="73"/>
      <c r="N5" s="73"/>
      <c r="O5" s="73"/>
      <c r="P5" s="73"/>
      <c r="Q5" s="73"/>
      <c r="R5" s="73"/>
      <c r="S5" s="73"/>
      <c r="T5" s="73"/>
    </row>
    <row r="6" spans="1:20">
      <c r="A6" s="666" t="s">
        <v>919</v>
      </c>
      <c r="B6" s="666"/>
    </row>
    <row r="7" spans="1:20">
      <c r="B7" s="75"/>
    </row>
    <row r="8" spans="1:20" s="76" customFormat="1" ht="26.25" customHeight="1">
      <c r="A8" s="613" t="s">
        <v>2</v>
      </c>
      <c r="B8" s="1021" t="s">
        <v>3</v>
      </c>
      <c r="C8" s="1017" t="s">
        <v>231</v>
      </c>
      <c r="D8" s="1017"/>
      <c r="E8" s="1017"/>
      <c r="F8" s="1017"/>
      <c r="G8" s="1014" t="s">
        <v>883</v>
      </c>
      <c r="H8" s="1015"/>
      <c r="I8" s="1015"/>
      <c r="J8" s="1018"/>
      <c r="K8" s="1014" t="s">
        <v>200</v>
      </c>
      <c r="L8" s="1015"/>
      <c r="M8" s="1015"/>
      <c r="N8" s="1018"/>
      <c r="O8" s="1014" t="s">
        <v>102</v>
      </c>
      <c r="P8" s="1015"/>
      <c r="Q8" s="1015"/>
      <c r="R8" s="1016"/>
    </row>
    <row r="9" spans="1:20" s="77" customFormat="1" ht="24.75" customHeight="1">
      <c r="A9" s="613"/>
      <c r="B9" s="1022"/>
      <c r="C9" s="82" t="s">
        <v>89</v>
      </c>
      <c r="D9" s="82" t="s">
        <v>93</v>
      </c>
      <c r="E9" s="82" t="s">
        <v>94</v>
      </c>
      <c r="F9" s="82" t="s">
        <v>16</v>
      </c>
      <c r="G9" s="82" t="s">
        <v>89</v>
      </c>
      <c r="H9" s="82" t="s">
        <v>93</v>
      </c>
      <c r="I9" s="82" t="s">
        <v>94</v>
      </c>
      <c r="J9" s="82" t="s">
        <v>16</v>
      </c>
      <c r="K9" s="82" t="s">
        <v>89</v>
      </c>
      <c r="L9" s="82" t="s">
        <v>93</v>
      </c>
      <c r="M9" s="82" t="s">
        <v>94</v>
      </c>
      <c r="N9" s="82" t="s">
        <v>16</v>
      </c>
      <c r="O9" s="82" t="s">
        <v>135</v>
      </c>
      <c r="P9" s="82" t="s">
        <v>136</v>
      </c>
      <c r="Q9" s="160" t="s">
        <v>137</v>
      </c>
      <c r="R9" s="82" t="s">
        <v>138</v>
      </c>
      <c r="S9" s="119"/>
    </row>
    <row r="10" spans="1:20" s="342" customFormat="1" ht="16.149999999999999" customHeight="1">
      <c r="A10" s="63">
        <v>1</v>
      </c>
      <c r="B10" s="151">
        <v>2</v>
      </c>
      <c r="C10" s="341">
        <v>3</v>
      </c>
      <c r="D10" s="341">
        <v>4</v>
      </c>
      <c r="E10" s="341">
        <v>5</v>
      </c>
      <c r="F10" s="341">
        <v>6</v>
      </c>
      <c r="G10" s="341">
        <v>7</v>
      </c>
      <c r="H10" s="341">
        <v>8</v>
      </c>
      <c r="I10" s="341">
        <v>9</v>
      </c>
      <c r="J10" s="341">
        <v>10</v>
      </c>
      <c r="K10" s="341">
        <v>11</v>
      </c>
      <c r="L10" s="341">
        <v>12</v>
      </c>
      <c r="M10" s="341">
        <v>13</v>
      </c>
      <c r="N10" s="341">
        <v>14</v>
      </c>
      <c r="O10" s="341">
        <v>15</v>
      </c>
      <c r="P10" s="341">
        <v>16</v>
      </c>
      <c r="Q10" s="341">
        <v>17</v>
      </c>
      <c r="R10" s="151">
        <v>18</v>
      </c>
    </row>
    <row r="11" spans="1:20" s="162" customFormat="1" ht="16.149999999999999" customHeight="1">
      <c r="A11" s="370">
        <v>1</v>
      </c>
      <c r="B11" s="379"/>
      <c r="C11" s="1019" t="s">
        <v>1002</v>
      </c>
      <c r="D11" s="1019"/>
      <c r="E11" s="1019"/>
      <c r="F11" s="1019"/>
      <c r="G11" s="1019"/>
      <c r="H11" s="1019"/>
      <c r="I11" s="1019"/>
      <c r="J11" s="1019"/>
      <c r="K11" s="1019"/>
      <c r="L11" s="1019"/>
      <c r="M11" s="1019"/>
      <c r="N11" s="1019"/>
      <c r="O11" s="1019"/>
      <c r="P11" s="1019"/>
      <c r="Q11" s="1019"/>
      <c r="R11" s="1019"/>
    </row>
    <row r="12" spans="1:20" s="162" customFormat="1" ht="16.149999999999999" customHeight="1">
      <c r="A12" s="370">
        <v>2</v>
      </c>
      <c r="B12" s="379"/>
      <c r="C12" s="1019"/>
      <c r="D12" s="1019"/>
      <c r="E12" s="1019"/>
      <c r="F12" s="1019"/>
      <c r="G12" s="1019"/>
      <c r="H12" s="1019"/>
      <c r="I12" s="1019"/>
      <c r="J12" s="1019"/>
      <c r="K12" s="1019"/>
      <c r="L12" s="1019"/>
      <c r="M12" s="1019"/>
      <c r="N12" s="1019"/>
      <c r="O12" s="1019"/>
      <c r="P12" s="1019"/>
      <c r="Q12" s="1019"/>
      <c r="R12" s="1019"/>
    </row>
    <row r="13" spans="1:20" s="162" customFormat="1" ht="16.149999999999999" customHeight="1">
      <c r="A13" s="370">
        <v>3</v>
      </c>
      <c r="B13" s="379"/>
      <c r="C13" s="1019"/>
      <c r="D13" s="1019"/>
      <c r="E13" s="1019"/>
      <c r="F13" s="1019"/>
      <c r="G13" s="1019"/>
      <c r="H13" s="1019"/>
      <c r="I13" s="1019"/>
      <c r="J13" s="1019"/>
      <c r="K13" s="1019"/>
      <c r="L13" s="1019"/>
      <c r="M13" s="1019"/>
      <c r="N13" s="1019"/>
      <c r="O13" s="1019"/>
      <c r="P13" s="1019"/>
      <c r="Q13" s="1019"/>
      <c r="R13" s="1019"/>
    </row>
    <row r="14" spans="1:20" s="162" customFormat="1" ht="16.149999999999999" customHeight="1">
      <c r="A14" s="370">
        <v>4</v>
      </c>
      <c r="B14" s="379"/>
      <c r="C14" s="1019"/>
      <c r="D14" s="1019"/>
      <c r="E14" s="1019"/>
      <c r="F14" s="1019"/>
      <c r="G14" s="1019"/>
      <c r="H14" s="1019"/>
      <c r="I14" s="1019"/>
      <c r="J14" s="1019"/>
      <c r="K14" s="1019"/>
      <c r="L14" s="1019"/>
      <c r="M14" s="1019"/>
      <c r="N14" s="1019"/>
      <c r="O14" s="1019"/>
      <c r="P14" s="1019"/>
      <c r="Q14" s="1019"/>
      <c r="R14" s="1019"/>
    </row>
    <row r="15" spans="1:20" s="162" customFormat="1" ht="16.149999999999999" customHeight="1">
      <c r="A15" s="370">
        <v>5</v>
      </c>
      <c r="B15" s="379"/>
      <c r="C15" s="1019"/>
      <c r="D15" s="1019"/>
      <c r="E15" s="1019"/>
      <c r="F15" s="1019"/>
      <c r="G15" s="1019"/>
      <c r="H15" s="1019"/>
      <c r="I15" s="1019"/>
      <c r="J15" s="1019"/>
      <c r="K15" s="1019"/>
      <c r="L15" s="1019"/>
      <c r="M15" s="1019"/>
      <c r="N15" s="1019"/>
      <c r="O15" s="1019"/>
      <c r="P15" s="1019"/>
      <c r="Q15" s="1019"/>
      <c r="R15" s="1019"/>
    </row>
    <row r="16" spans="1:20" s="162" customFormat="1" ht="16.149999999999999" customHeight="1">
      <c r="A16" s="370">
        <v>6</v>
      </c>
      <c r="B16" s="379"/>
      <c r="C16" s="1019"/>
      <c r="D16" s="1019"/>
      <c r="E16" s="1019"/>
      <c r="F16" s="1019"/>
      <c r="G16" s="1019"/>
      <c r="H16" s="1019"/>
      <c r="I16" s="1019"/>
      <c r="J16" s="1019"/>
      <c r="K16" s="1019"/>
      <c r="L16" s="1019"/>
      <c r="M16" s="1019"/>
      <c r="N16" s="1019"/>
      <c r="O16" s="1019"/>
      <c r="P16" s="1019"/>
      <c r="Q16" s="1019"/>
      <c r="R16" s="1019"/>
    </row>
    <row r="17" spans="1:19" s="162" customFormat="1" ht="16.149999999999999" customHeight="1">
      <c r="A17" s="370">
        <v>7</v>
      </c>
      <c r="B17" s="379"/>
      <c r="C17" s="1019"/>
      <c r="D17" s="1019"/>
      <c r="E17" s="1019"/>
      <c r="F17" s="1019"/>
      <c r="G17" s="1019"/>
      <c r="H17" s="1019"/>
      <c r="I17" s="1019"/>
      <c r="J17" s="1019"/>
      <c r="K17" s="1019"/>
      <c r="L17" s="1019"/>
      <c r="M17" s="1019"/>
      <c r="N17" s="1019"/>
      <c r="O17" s="1019"/>
      <c r="P17" s="1019"/>
      <c r="Q17" s="1019"/>
      <c r="R17" s="1019"/>
    </row>
    <row r="18" spans="1:19" s="162" customFormat="1" ht="16.149999999999999" customHeight="1">
      <c r="A18" s="370">
        <v>8</v>
      </c>
      <c r="B18" s="379"/>
      <c r="C18" s="1019"/>
      <c r="D18" s="1019"/>
      <c r="E18" s="1019"/>
      <c r="F18" s="1019"/>
      <c r="G18" s="1019"/>
      <c r="H18" s="1019"/>
      <c r="I18" s="1019"/>
      <c r="J18" s="1019"/>
      <c r="K18" s="1019"/>
      <c r="L18" s="1019"/>
      <c r="M18" s="1019"/>
      <c r="N18" s="1019"/>
      <c r="O18" s="1019"/>
      <c r="P18" s="1019"/>
      <c r="Q18" s="1019"/>
      <c r="R18" s="1019"/>
    </row>
    <row r="19" spans="1:19" s="162" customFormat="1" ht="16.149999999999999" customHeight="1">
      <c r="A19" s="370">
        <v>9</v>
      </c>
      <c r="B19" s="379"/>
      <c r="C19" s="1019"/>
      <c r="D19" s="1019"/>
      <c r="E19" s="1019"/>
      <c r="F19" s="1019"/>
      <c r="G19" s="1019"/>
      <c r="H19" s="1019"/>
      <c r="I19" s="1019"/>
      <c r="J19" s="1019"/>
      <c r="K19" s="1019"/>
      <c r="L19" s="1019"/>
      <c r="M19" s="1019"/>
      <c r="N19" s="1019"/>
      <c r="O19" s="1019"/>
      <c r="P19" s="1019"/>
      <c r="Q19" s="1019"/>
      <c r="R19" s="1019"/>
    </row>
    <row r="20" spans="1:19" s="162" customFormat="1" ht="16.149999999999999" customHeight="1">
      <c r="A20" s="370">
        <v>10</v>
      </c>
      <c r="B20" s="379"/>
      <c r="C20" s="1019"/>
      <c r="D20" s="1019"/>
      <c r="E20" s="1019"/>
      <c r="F20" s="1019"/>
      <c r="G20" s="1019"/>
      <c r="H20" s="1019"/>
      <c r="I20" s="1019"/>
      <c r="J20" s="1019"/>
      <c r="K20" s="1019"/>
      <c r="L20" s="1019"/>
      <c r="M20" s="1019"/>
      <c r="N20" s="1019"/>
      <c r="O20" s="1019"/>
      <c r="P20" s="1019"/>
      <c r="Q20" s="1019"/>
      <c r="R20" s="1019"/>
    </row>
    <row r="21" spans="1:19" s="162" customFormat="1" ht="16.149999999999999" customHeight="1">
      <c r="A21" s="370">
        <v>11</v>
      </c>
      <c r="B21" s="379"/>
      <c r="C21" s="1019"/>
      <c r="D21" s="1019"/>
      <c r="E21" s="1019"/>
      <c r="F21" s="1019"/>
      <c r="G21" s="1019"/>
      <c r="H21" s="1019"/>
      <c r="I21" s="1019"/>
      <c r="J21" s="1019"/>
      <c r="K21" s="1019"/>
      <c r="L21" s="1019"/>
      <c r="M21" s="1019"/>
      <c r="N21" s="1019"/>
      <c r="O21" s="1019"/>
      <c r="P21" s="1019"/>
      <c r="Q21" s="1019"/>
      <c r="R21" s="1019"/>
    </row>
    <row r="22" spans="1:19">
      <c r="A22" s="370">
        <v>12</v>
      </c>
      <c r="B22" s="379"/>
      <c r="C22" s="1019"/>
      <c r="D22" s="1019"/>
      <c r="E22" s="1019"/>
      <c r="F22" s="1019"/>
      <c r="G22" s="1019"/>
      <c r="H22" s="1019"/>
      <c r="I22" s="1019"/>
      <c r="J22" s="1019"/>
      <c r="K22" s="1019"/>
      <c r="L22" s="1019"/>
      <c r="M22" s="1019"/>
      <c r="N22" s="1019"/>
      <c r="O22" s="1019"/>
      <c r="P22" s="1019"/>
      <c r="Q22" s="1019"/>
      <c r="R22" s="1019"/>
    </row>
    <row r="23" spans="1:19">
      <c r="A23" s="370">
        <v>13</v>
      </c>
      <c r="B23" s="379"/>
      <c r="C23" s="1019"/>
      <c r="D23" s="1019"/>
      <c r="E23" s="1019"/>
      <c r="F23" s="1019"/>
      <c r="G23" s="1019"/>
      <c r="H23" s="1019"/>
      <c r="I23" s="1019"/>
      <c r="J23" s="1019"/>
      <c r="K23" s="1019"/>
      <c r="L23" s="1019"/>
      <c r="M23" s="1019"/>
      <c r="N23" s="1019"/>
      <c r="O23" s="1019"/>
      <c r="P23" s="1019"/>
      <c r="Q23" s="1019"/>
      <c r="R23" s="1019"/>
    </row>
    <row r="24" spans="1:19">
      <c r="A24" s="370">
        <v>14</v>
      </c>
      <c r="B24" s="379"/>
      <c r="C24" s="1019"/>
      <c r="D24" s="1019"/>
      <c r="E24" s="1019"/>
      <c r="F24" s="1019"/>
      <c r="G24" s="1019"/>
      <c r="H24" s="1019"/>
      <c r="I24" s="1019"/>
      <c r="J24" s="1019"/>
      <c r="K24" s="1019"/>
      <c r="L24" s="1019"/>
      <c r="M24" s="1019"/>
      <c r="N24" s="1019"/>
      <c r="O24" s="1019"/>
      <c r="P24" s="1019"/>
      <c r="Q24" s="1019"/>
      <c r="R24" s="1019"/>
    </row>
    <row r="25" spans="1:19">
      <c r="A25" s="370">
        <v>15</v>
      </c>
      <c r="B25" s="379"/>
      <c r="C25" s="1019"/>
      <c r="D25" s="1019"/>
      <c r="E25" s="1019"/>
      <c r="F25" s="1019"/>
      <c r="G25" s="1019"/>
      <c r="H25" s="1019"/>
      <c r="I25" s="1019"/>
      <c r="J25" s="1019"/>
      <c r="K25" s="1019"/>
      <c r="L25" s="1019"/>
      <c r="M25" s="1019"/>
      <c r="N25" s="1019"/>
      <c r="O25" s="1019"/>
      <c r="P25" s="1019"/>
      <c r="Q25" s="1019"/>
      <c r="R25" s="1019"/>
    </row>
    <row r="26" spans="1:19">
      <c r="A26" s="370">
        <v>16</v>
      </c>
      <c r="B26" s="379"/>
      <c r="C26" s="1019"/>
      <c r="D26" s="1019"/>
      <c r="E26" s="1019"/>
      <c r="F26" s="1019"/>
      <c r="G26" s="1019"/>
      <c r="H26" s="1019"/>
      <c r="I26" s="1019"/>
      <c r="J26" s="1019"/>
      <c r="K26" s="1019"/>
      <c r="L26" s="1019"/>
      <c r="M26" s="1019"/>
      <c r="N26" s="1019"/>
      <c r="O26" s="1019"/>
      <c r="P26" s="1019"/>
      <c r="Q26" s="1019"/>
      <c r="R26" s="1019"/>
    </row>
    <row r="27" spans="1:19">
      <c r="A27" s="370">
        <v>17</v>
      </c>
      <c r="B27" s="379"/>
      <c r="C27" s="1019"/>
      <c r="D27" s="1019"/>
      <c r="E27" s="1019"/>
      <c r="F27" s="1019"/>
      <c r="G27" s="1019"/>
      <c r="H27" s="1019"/>
      <c r="I27" s="1019"/>
      <c r="J27" s="1019"/>
      <c r="K27" s="1019"/>
      <c r="L27" s="1019"/>
      <c r="M27" s="1019"/>
      <c r="N27" s="1019"/>
      <c r="O27" s="1019"/>
      <c r="P27" s="1019"/>
      <c r="Q27" s="1019"/>
      <c r="R27" s="1019"/>
    </row>
    <row r="30" spans="1:19" s="15" customFormat="1" ht="15" customHeight="1">
      <c r="A30" s="14" t="s">
        <v>12</v>
      </c>
      <c r="B30" s="578"/>
      <c r="C30" s="578"/>
      <c r="D30" s="578"/>
      <c r="E30" s="578"/>
      <c r="F30" s="578"/>
      <c r="G30" s="138"/>
      <c r="H30" s="138"/>
      <c r="I30" s="138"/>
      <c r="J30" s="138"/>
      <c r="K30" s="272"/>
      <c r="L30" s="138"/>
      <c r="M30" s="138"/>
      <c r="N30" s="138"/>
      <c r="O30" s="14"/>
      <c r="P30" s="435"/>
      <c r="Q30" s="435"/>
      <c r="R30" s="435"/>
      <c r="S30" s="435"/>
    </row>
    <row r="31" spans="1:19" s="15" customFormat="1" ht="12.75" customHeight="1">
      <c r="B31" s="578"/>
      <c r="C31" s="578"/>
      <c r="D31" s="578"/>
      <c r="E31" s="578"/>
      <c r="F31" s="578"/>
      <c r="G31" s="14"/>
      <c r="H31" s="14"/>
      <c r="I31" s="14"/>
      <c r="J31" s="623" t="s">
        <v>1079</v>
      </c>
      <c r="K31" s="623"/>
      <c r="L31" s="623"/>
      <c r="M31" s="623"/>
      <c r="N31" s="623"/>
      <c r="O31" s="34"/>
      <c r="P31" s="34"/>
      <c r="Q31" s="34"/>
      <c r="R31" s="34"/>
      <c r="S31" s="34"/>
    </row>
    <row r="32" spans="1:19" s="15" customFormat="1" ht="17.25" customHeight="1">
      <c r="B32" s="578"/>
      <c r="C32" s="578"/>
      <c r="D32" s="578"/>
      <c r="E32" s="578"/>
      <c r="F32" s="578"/>
      <c r="G32" s="578"/>
      <c r="H32" s="578"/>
      <c r="I32" s="578"/>
      <c r="J32" s="675" t="s">
        <v>1058</v>
      </c>
      <c r="K32" s="675"/>
      <c r="L32" s="675"/>
      <c r="M32" s="675"/>
      <c r="N32" s="675"/>
      <c r="O32" s="517"/>
      <c r="P32" s="517"/>
      <c r="Q32" s="517"/>
      <c r="R32" s="34"/>
      <c r="S32" s="34"/>
    </row>
    <row r="33" spans="1:19" s="15" customFormat="1" ht="12.75">
      <c r="A33" s="14"/>
      <c r="B33" s="14"/>
      <c r="C33" s="578"/>
      <c r="D33" s="578"/>
      <c r="E33" s="578"/>
      <c r="F33" s="578"/>
      <c r="G33" s="435"/>
      <c r="H33" s="435"/>
      <c r="I33" s="435"/>
      <c r="J33" s="435"/>
      <c r="K33" s="435"/>
      <c r="L33" s="435"/>
      <c r="M33" s="578"/>
      <c r="N33" s="578"/>
      <c r="O33" s="34"/>
      <c r="P33" s="34"/>
      <c r="Q33" s="34"/>
      <c r="R33" s="34"/>
      <c r="S33" s="34"/>
    </row>
    <row r="34" spans="1:19">
      <c r="G34" s="624" t="s">
        <v>1081</v>
      </c>
      <c r="H34" s="624"/>
      <c r="I34" s="435"/>
      <c r="J34" s="435"/>
      <c r="K34" s="435"/>
      <c r="L34" s="435"/>
      <c r="M34" s="435"/>
      <c r="N34" s="435"/>
    </row>
    <row r="35" spans="1:19">
      <c r="G35" s="14"/>
      <c r="H35" s="14"/>
      <c r="I35" s="34"/>
      <c r="J35" s="623" t="s">
        <v>1080</v>
      </c>
      <c r="K35" s="623"/>
      <c r="L35" s="623"/>
      <c r="M35" s="623"/>
      <c r="N35" s="623"/>
    </row>
  </sheetData>
  <mergeCells count="15">
    <mergeCell ref="G34:H34"/>
    <mergeCell ref="J35:N35"/>
    <mergeCell ref="G1:M1"/>
    <mergeCell ref="E2:O2"/>
    <mergeCell ref="O8:R8"/>
    <mergeCell ref="C8:F8"/>
    <mergeCell ref="K8:N8"/>
    <mergeCell ref="G8:J8"/>
    <mergeCell ref="C11:R27"/>
    <mergeCell ref="B4:T4"/>
    <mergeCell ref="A6:B6"/>
    <mergeCell ref="A8:A9"/>
    <mergeCell ref="B8:B9"/>
    <mergeCell ref="J31:N31"/>
    <mergeCell ref="J32:N32"/>
  </mergeCells>
  <phoneticPr fontId="0" type="noConversion"/>
  <printOptions horizontalCentered="1"/>
  <pageMargins left="0.70866141732283472" right="0.70866141732283472" top="0.23622047244094491" bottom="0" header="0.31496062992125984" footer="0.31496062992125984"/>
  <pageSetup paperSize="9" scale="76" orientation="landscape" r:id="rId1"/>
</worksheet>
</file>

<file path=xl/worksheets/sheet64.xml><?xml version="1.0" encoding="utf-8"?>
<worksheet xmlns="http://schemas.openxmlformats.org/spreadsheetml/2006/main" xmlns:r="http://schemas.openxmlformats.org/officeDocument/2006/relationships">
  <sheetPr>
    <pageSetUpPr fitToPage="1"/>
  </sheetPr>
  <dimension ref="A1:AS34"/>
  <sheetViews>
    <sheetView view="pageBreakPreview" topLeftCell="C10" zoomScale="90" zoomScaleNormal="70" zoomScaleSheetLayoutView="90" workbookViewId="0">
      <selection activeCell="J34" sqref="J34"/>
    </sheetView>
  </sheetViews>
  <sheetFormatPr defaultRowHeight="15"/>
  <cols>
    <col min="1" max="1" width="7.28515625" style="72" customWidth="1"/>
    <col min="2" max="3" width="15.42578125" style="72" customWidth="1"/>
    <col min="4" max="4" width="14.85546875" style="72" customWidth="1"/>
    <col min="5" max="5" width="11.85546875" style="72" customWidth="1"/>
    <col min="6" max="6" width="9.85546875" style="72" customWidth="1"/>
    <col min="7" max="7" width="12.7109375" style="72" customWidth="1"/>
    <col min="8" max="9" width="11" style="72" customWidth="1"/>
    <col min="10" max="10" width="14.140625" style="72" customWidth="1"/>
    <col min="11" max="11" width="12.28515625" style="72" customWidth="1"/>
    <col min="12" max="12" width="13.140625" style="72" customWidth="1"/>
    <col min="13" max="13" width="9.7109375" style="72" customWidth="1"/>
    <col min="14" max="14" width="9.5703125" style="72" customWidth="1"/>
    <col min="15" max="15" width="12.7109375" style="72" customWidth="1"/>
    <col min="16" max="16" width="13.28515625" style="72" customWidth="1"/>
    <col min="17" max="17" width="11.28515625" style="72" customWidth="1"/>
    <col min="18" max="18" width="9.28515625" style="72" customWidth="1"/>
    <col min="19" max="19" width="16.140625" style="72" customWidth="1"/>
    <col min="20" max="20" width="12.28515625" style="72" customWidth="1"/>
    <col min="21" max="16384" width="9.140625" style="72"/>
  </cols>
  <sheetData>
    <row r="1" spans="1:20" s="15" customFormat="1" ht="15.75">
      <c r="C1" s="43"/>
      <c r="D1" s="43"/>
      <c r="E1" s="43"/>
      <c r="F1" s="43"/>
      <c r="G1" s="43"/>
      <c r="H1" s="43"/>
      <c r="I1" s="104" t="s">
        <v>0</v>
      </c>
      <c r="J1" s="43"/>
      <c r="Q1" s="825" t="s">
        <v>528</v>
      </c>
      <c r="R1" s="825"/>
    </row>
    <row r="2" spans="1:20" s="15" customFormat="1" ht="20.25">
      <c r="G2" s="664" t="s">
        <v>734</v>
      </c>
      <c r="H2" s="664"/>
      <c r="I2" s="664"/>
      <c r="J2" s="664"/>
      <c r="K2" s="664"/>
      <c r="L2" s="664"/>
      <c r="M2" s="664"/>
      <c r="N2" s="42"/>
      <c r="O2" s="42"/>
      <c r="P2" s="42"/>
      <c r="Q2" s="42"/>
    </row>
    <row r="3" spans="1:20" s="15" customFormat="1" ht="20.25">
      <c r="G3" s="125"/>
      <c r="H3" s="125"/>
      <c r="I3" s="125"/>
      <c r="J3" s="125"/>
      <c r="K3" s="125"/>
      <c r="L3" s="125"/>
      <c r="M3" s="125"/>
      <c r="N3" s="42"/>
      <c r="O3" s="42"/>
      <c r="P3" s="42"/>
      <c r="Q3" s="42"/>
    </row>
    <row r="4" spans="1:20" ht="18">
      <c r="B4" s="1023" t="s">
        <v>748</v>
      </c>
      <c r="C4" s="1023"/>
      <c r="D4" s="1023"/>
      <c r="E4" s="1023"/>
      <c r="F4" s="1023"/>
      <c r="G4" s="1023"/>
      <c r="H4" s="1023"/>
      <c r="I4" s="1023"/>
      <c r="J4" s="1023"/>
      <c r="K4" s="1023"/>
      <c r="L4" s="1023"/>
      <c r="M4" s="1023"/>
      <c r="N4" s="1023"/>
      <c r="O4" s="1023"/>
      <c r="P4" s="1023"/>
      <c r="Q4" s="1023"/>
      <c r="R4" s="1023"/>
      <c r="S4" s="1023"/>
      <c r="T4" s="1023"/>
    </row>
    <row r="5" spans="1:20" ht="15.75">
      <c r="C5" s="73"/>
      <c r="D5" s="74"/>
      <c r="E5" s="73"/>
      <c r="F5" s="73"/>
      <c r="G5" s="73"/>
      <c r="H5" s="73"/>
      <c r="I5" s="73"/>
      <c r="J5" s="73"/>
      <c r="K5" s="73"/>
      <c r="L5" s="73"/>
      <c r="M5" s="73"/>
      <c r="N5" s="73"/>
      <c r="O5" s="73"/>
      <c r="P5" s="73"/>
      <c r="Q5" s="73"/>
      <c r="R5" s="73"/>
      <c r="S5" s="73"/>
      <c r="T5" s="73"/>
    </row>
    <row r="6" spans="1:20">
      <c r="A6" s="83" t="s">
        <v>928</v>
      </c>
    </row>
    <row r="7" spans="1:20">
      <c r="B7" s="75"/>
      <c r="Q7" s="112" t="s">
        <v>132</v>
      </c>
    </row>
    <row r="8" spans="1:20" s="76" customFormat="1" ht="32.450000000000003" customHeight="1">
      <c r="A8" s="613" t="s">
        <v>2</v>
      </c>
      <c r="B8" s="1021" t="s">
        <v>3</v>
      </c>
      <c r="C8" s="1017" t="s">
        <v>444</v>
      </c>
      <c r="D8" s="1017"/>
      <c r="E8" s="1017"/>
      <c r="F8" s="1017"/>
      <c r="G8" s="1017" t="s">
        <v>445</v>
      </c>
      <c r="H8" s="1017"/>
      <c r="I8" s="1017"/>
      <c r="J8" s="1017"/>
      <c r="K8" s="1017" t="s">
        <v>446</v>
      </c>
      <c r="L8" s="1017"/>
      <c r="M8" s="1017"/>
      <c r="N8" s="1017"/>
      <c r="O8" s="1017" t="s">
        <v>447</v>
      </c>
      <c r="P8" s="1017"/>
      <c r="Q8" s="1017"/>
      <c r="R8" s="1021"/>
      <c r="S8" s="1033" t="s">
        <v>155</v>
      </c>
    </row>
    <row r="9" spans="1:20" s="77" customFormat="1" ht="75" customHeight="1">
      <c r="A9" s="613"/>
      <c r="B9" s="1022"/>
      <c r="C9" s="82" t="s">
        <v>152</v>
      </c>
      <c r="D9" s="129" t="s">
        <v>154</v>
      </c>
      <c r="E9" s="82" t="s">
        <v>131</v>
      </c>
      <c r="F9" s="129" t="s">
        <v>153</v>
      </c>
      <c r="G9" s="82" t="s">
        <v>232</v>
      </c>
      <c r="H9" s="129" t="s">
        <v>154</v>
      </c>
      <c r="I9" s="82" t="s">
        <v>131</v>
      </c>
      <c r="J9" s="129" t="s">
        <v>153</v>
      </c>
      <c r="K9" s="82" t="s">
        <v>232</v>
      </c>
      <c r="L9" s="129" t="s">
        <v>154</v>
      </c>
      <c r="M9" s="82" t="s">
        <v>131</v>
      </c>
      <c r="N9" s="129" t="s">
        <v>153</v>
      </c>
      <c r="O9" s="82" t="s">
        <v>232</v>
      </c>
      <c r="P9" s="129" t="s">
        <v>154</v>
      </c>
      <c r="Q9" s="82" t="s">
        <v>131</v>
      </c>
      <c r="R9" s="130" t="s">
        <v>153</v>
      </c>
      <c r="S9" s="1033"/>
    </row>
    <row r="10" spans="1:20" s="77" customFormat="1" ht="16.149999999999999" customHeight="1">
      <c r="A10" s="5">
        <v>1</v>
      </c>
      <c r="B10" s="81">
        <v>2</v>
      </c>
      <c r="C10" s="71">
        <v>3</v>
      </c>
      <c r="D10" s="71">
        <v>4</v>
      </c>
      <c r="E10" s="71">
        <v>5</v>
      </c>
      <c r="F10" s="71">
        <v>6</v>
      </c>
      <c r="G10" s="71">
        <v>7</v>
      </c>
      <c r="H10" s="71">
        <v>8</v>
      </c>
      <c r="I10" s="71">
        <v>9</v>
      </c>
      <c r="J10" s="71">
        <v>10</v>
      </c>
      <c r="K10" s="71">
        <v>11</v>
      </c>
      <c r="L10" s="71">
        <v>12</v>
      </c>
      <c r="M10" s="71">
        <v>13</v>
      </c>
      <c r="N10" s="71">
        <v>14</v>
      </c>
      <c r="O10" s="71">
        <v>15</v>
      </c>
      <c r="P10" s="71">
        <v>16</v>
      </c>
      <c r="Q10" s="71">
        <v>17</v>
      </c>
      <c r="R10" s="121">
        <v>18</v>
      </c>
      <c r="S10" s="128">
        <v>19</v>
      </c>
    </row>
    <row r="11" spans="1:20" s="77" customFormat="1" ht="16.149999999999999" customHeight="1">
      <c r="A11" s="370"/>
      <c r="B11" s="379"/>
      <c r="C11" s="1024" t="s">
        <v>1002</v>
      </c>
      <c r="D11" s="1025"/>
      <c r="E11" s="1025"/>
      <c r="F11" s="1025"/>
      <c r="G11" s="1025"/>
      <c r="H11" s="1025"/>
      <c r="I11" s="1025"/>
      <c r="J11" s="1025"/>
      <c r="K11" s="1025"/>
      <c r="L11" s="1025"/>
      <c r="M11" s="1025"/>
      <c r="N11" s="1025"/>
      <c r="O11" s="1025"/>
      <c r="P11" s="1025"/>
      <c r="Q11" s="1025"/>
      <c r="R11" s="1025"/>
      <c r="S11" s="1026"/>
    </row>
    <row r="12" spans="1:20" s="77" customFormat="1" ht="16.149999999999999" customHeight="1">
      <c r="A12" s="370"/>
      <c r="B12" s="379"/>
      <c r="C12" s="1027"/>
      <c r="D12" s="1028"/>
      <c r="E12" s="1028"/>
      <c r="F12" s="1028"/>
      <c r="G12" s="1028"/>
      <c r="H12" s="1028"/>
      <c r="I12" s="1028"/>
      <c r="J12" s="1028"/>
      <c r="K12" s="1028"/>
      <c r="L12" s="1028"/>
      <c r="M12" s="1028"/>
      <c r="N12" s="1028"/>
      <c r="O12" s="1028"/>
      <c r="P12" s="1028"/>
      <c r="Q12" s="1028"/>
      <c r="R12" s="1028"/>
      <c r="S12" s="1029"/>
    </row>
    <row r="13" spans="1:20" s="77" customFormat="1" ht="16.149999999999999" customHeight="1">
      <c r="A13" s="370"/>
      <c r="B13" s="379"/>
      <c r="C13" s="1027"/>
      <c r="D13" s="1028"/>
      <c r="E13" s="1028"/>
      <c r="F13" s="1028"/>
      <c r="G13" s="1028"/>
      <c r="H13" s="1028"/>
      <c r="I13" s="1028"/>
      <c r="J13" s="1028"/>
      <c r="K13" s="1028"/>
      <c r="L13" s="1028"/>
      <c r="M13" s="1028"/>
      <c r="N13" s="1028"/>
      <c r="O13" s="1028"/>
      <c r="P13" s="1028"/>
      <c r="Q13" s="1028"/>
      <c r="R13" s="1028"/>
      <c r="S13" s="1029"/>
    </row>
    <row r="14" spans="1:20" s="77" customFormat="1" ht="16.149999999999999" customHeight="1">
      <c r="A14" s="370"/>
      <c r="B14" s="379"/>
      <c r="C14" s="1027"/>
      <c r="D14" s="1028"/>
      <c r="E14" s="1028"/>
      <c r="F14" s="1028"/>
      <c r="G14" s="1028"/>
      <c r="H14" s="1028"/>
      <c r="I14" s="1028"/>
      <c r="J14" s="1028"/>
      <c r="K14" s="1028"/>
      <c r="L14" s="1028"/>
      <c r="M14" s="1028"/>
      <c r="N14" s="1028"/>
      <c r="O14" s="1028"/>
      <c r="P14" s="1028"/>
      <c r="Q14" s="1028"/>
      <c r="R14" s="1028"/>
      <c r="S14" s="1029"/>
    </row>
    <row r="15" spans="1:20" s="77" customFormat="1" ht="16.149999999999999" customHeight="1">
      <c r="A15" s="370"/>
      <c r="B15" s="379"/>
      <c r="C15" s="1027"/>
      <c r="D15" s="1028"/>
      <c r="E15" s="1028"/>
      <c r="F15" s="1028"/>
      <c r="G15" s="1028"/>
      <c r="H15" s="1028"/>
      <c r="I15" s="1028"/>
      <c r="J15" s="1028"/>
      <c r="K15" s="1028"/>
      <c r="L15" s="1028"/>
      <c r="M15" s="1028"/>
      <c r="N15" s="1028"/>
      <c r="O15" s="1028"/>
      <c r="P15" s="1028"/>
      <c r="Q15" s="1028"/>
      <c r="R15" s="1028"/>
      <c r="S15" s="1029"/>
    </row>
    <row r="16" spans="1:20" s="77" customFormat="1" ht="16.149999999999999" customHeight="1">
      <c r="A16" s="370"/>
      <c r="B16" s="379"/>
      <c r="C16" s="1027"/>
      <c r="D16" s="1028"/>
      <c r="E16" s="1028"/>
      <c r="F16" s="1028"/>
      <c r="G16" s="1028"/>
      <c r="H16" s="1028"/>
      <c r="I16" s="1028"/>
      <c r="J16" s="1028"/>
      <c r="K16" s="1028"/>
      <c r="L16" s="1028"/>
      <c r="M16" s="1028"/>
      <c r="N16" s="1028"/>
      <c r="O16" s="1028"/>
      <c r="P16" s="1028"/>
      <c r="Q16" s="1028"/>
      <c r="R16" s="1028"/>
      <c r="S16" s="1029"/>
    </row>
    <row r="17" spans="1:45" s="77" customFormat="1" ht="16.149999999999999" customHeight="1">
      <c r="A17" s="370"/>
      <c r="B17" s="379"/>
      <c r="C17" s="1027"/>
      <c r="D17" s="1028"/>
      <c r="E17" s="1028"/>
      <c r="F17" s="1028"/>
      <c r="G17" s="1028"/>
      <c r="H17" s="1028"/>
      <c r="I17" s="1028"/>
      <c r="J17" s="1028"/>
      <c r="K17" s="1028"/>
      <c r="L17" s="1028"/>
      <c r="M17" s="1028"/>
      <c r="N17" s="1028"/>
      <c r="O17" s="1028"/>
      <c r="P17" s="1028"/>
      <c r="Q17" s="1028"/>
      <c r="R17" s="1028"/>
      <c r="S17" s="1029"/>
    </row>
    <row r="18" spans="1:45">
      <c r="A18" s="370"/>
      <c r="B18" s="379"/>
      <c r="C18" s="1027"/>
      <c r="D18" s="1028"/>
      <c r="E18" s="1028"/>
      <c r="F18" s="1028"/>
      <c r="G18" s="1028"/>
      <c r="H18" s="1028"/>
      <c r="I18" s="1028"/>
      <c r="J18" s="1028"/>
      <c r="K18" s="1028"/>
      <c r="L18" s="1028"/>
      <c r="M18" s="1028"/>
      <c r="N18" s="1028"/>
      <c r="O18" s="1028"/>
      <c r="P18" s="1028"/>
      <c r="Q18" s="1028"/>
      <c r="R18" s="1028"/>
      <c r="S18" s="1029"/>
    </row>
    <row r="19" spans="1:45">
      <c r="A19" s="370"/>
      <c r="B19" s="379"/>
      <c r="C19" s="1027"/>
      <c r="D19" s="1028"/>
      <c r="E19" s="1028"/>
      <c r="F19" s="1028"/>
      <c r="G19" s="1028"/>
      <c r="H19" s="1028"/>
      <c r="I19" s="1028"/>
      <c r="J19" s="1028"/>
      <c r="K19" s="1028"/>
      <c r="L19" s="1028"/>
      <c r="M19" s="1028"/>
      <c r="N19" s="1028"/>
      <c r="O19" s="1028"/>
      <c r="P19" s="1028"/>
      <c r="Q19" s="1028"/>
      <c r="R19" s="1028"/>
      <c r="S19" s="1029"/>
    </row>
    <row r="20" spans="1:45">
      <c r="A20" s="370"/>
      <c r="B20" s="379"/>
      <c r="C20" s="1027"/>
      <c r="D20" s="1028"/>
      <c r="E20" s="1028"/>
      <c r="F20" s="1028"/>
      <c r="G20" s="1028"/>
      <c r="H20" s="1028"/>
      <c r="I20" s="1028"/>
      <c r="J20" s="1028"/>
      <c r="K20" s="1028"/>
      <c r="L20" s="1028"/>
      <c r="M20" s="1028"/>
      <c r="N20" s="1028"/>
      <c r="O20" s="1028"/>
      <c r="P20" s="1028"/>
      <c r="Q20" s="1028"/>
      <c r="R20" s="1028"/>
      <c r="S20" s="1029"/>
    </row>
    <row r="21" spans="1:45">
      <c r="A21" s="370"/>
      <c r="B21" s="379"/>
      <c r="C21" s="1027"/>
      <c r="D21" s="1028"/>
      <c r="E21" s="1028"/>
      <c r="F21" s="1028"/>
      <c r="G21" s="1028"/>
      <c r="H21" s="1028"/>
      <c r="I21" s="1028"/>
      <c r="J21" s="1028"/>
      <c r="K21" s="1028"/>
      <c r="L21" s="1028"/>
      <c r="M21" s="1028"/>
      <c r="N21" s="1028"/>
      <c r="O21" s="1028"/>
      <c r="P21" s="1028"/>
      <c r="Q21" s="1028"/>
      <c r="R21" s="1028"/>
      <c r="S21" s="1029"/>
    </row>
    <row r="22" spans="1:45" s="78" customFormat="1">
      <c r="A22" s="370"/>
      <c r="B22" s="379"/>
      <c r="C22" s="1027"/>
      <c r="D22" s="1028"/>
      <c r="E22" s="1028"/>
      <c r="F22" s="1028"/>
      <c r="G22" s="1028"/>
      <c r="H22" s="1028"/>
      <c r="I22" s="1028"/>
      <c r="J22" s="1028"/>
      <c r="K22" s="1028"/>
      <c r="L22" s="1028"/>
      <c r="M22" s="1028"/>
      <c r="N22" s="1028"/>
      <c r="O22" s="1028"/>
      <c r="P22" s="1028"/>
      <c r="Q22" s="1028"/>
      <c r="R22" s="1028"/>
      <c r="S22" s="102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row>
    <row r="23" spans="1:45">
      <c r="A23" s="370"/>
      <c r="B23" s="379"/>
      <c r="C23" s="1027"/>
      <c r="D23" s="1028"/>
      <c r="E23" s="1028"/>
      <c r="F23" s="1028"/>
      <c r="G23" s="1028"/>
      <c r="H23" s="1028"/>
      <c r="I23" s="1028"/>
      <c r="J23" s="1028"/>
      <c r="K23" s="1028"/>
      <c r="L23" s="1028"/>
      <c r="M23" s="1028"/>
      <c r="N23" s="1028"/>
      <c r="O23" s="1028"/>
      <c r="P23" s="1028"/>
      <c r="Q23" s="1028"/>
      <c r="R23" s="1028"/>
      <c r="S23" s="1029"/>
    </row>
    <row r="24" spans="1:45">
      <c r="A24" s="370"/>
      <c r="B24" s="379"/>
      <c r="C24" s="1027"/>
      <c r="D24" s="1028"/>
      <c r="E24" s="1028"/>
      <c r="F24" s="1028"/>
      <c r="G24" s="1028"/>
      <c r="H24" s="1028"/>
      <c r="I24" s="1028"/>
      <c r="J24" s="1028"/>
      <c r="K24" s="1028"/>
      <c r="L24" s="1028"/>
      <c r="M24" s="1028"/>
      <c r="N24" s="1028"/>
      <c r="O24" s="1028"/>
      <c r="P24" s="1028"/>
      <c r="Q24" s="1028"/>
      <c r="R24" s="1028"/>
      <c r="S24" s="1029"/>
    </row>
    <row r="25" spans="1:45">
      <c r="A25" s="370"/>
      <c r="B25" s="379"/>
      <c r="C25" s="1027"/>
      <c r="D25" s="1028"/>
      <c r="E25" s="1028"/>
      <c r="F25" s="1028"/>
      <c r="G25" s="1028"/>
      <c r="H25" s="1028"/>
      <c r="I25" s="1028"/>
      <c r="J25" s="1028"/>
      <c r="K25" s="1028"/>
      <c r="L25" s="1028"/>
      <c r="M25" s="1028"/>
      <c r="N25" s="1028"/>
      <c r="O25" s="1028"/>
      <c r="P25" s="1028"/>
      <c r="Q25" s="1028"/>
      <c r="R25" s="1028"/>
      <c r="S25" s="1029"/>
    </row>
    <row r="26" spans="1:45">
      <c r="A26" s="370"/>
      <c r="B26" s="379"/>
      <c r="C26" s="1027"/>
      <c r="D26" s="1028"/>
      <c r="E26" s="1028"/>
      <c r="F26" s="1028"/>
      <c r="G26" s="1028"/>
      <c r="H26" s="1028"/>
      <c r="I26" s="1028"/>
      <c r="J26" s="1028"/>
      <c r="K26" s="1028"/>
      <c r="L26" s="1028"/>
      <c r="M26" s="1028"/>
      <c r="N26" s="1028"/>
      <c r="O26" s="1028"/>
      <c r="P26" s="1028"/>
      <c r="Q26" s="1028"/>
      <c r="R26" s="1028"/>
      <c r="S26" s="1029"/>
    </row>
    <row r="27" spans="1:45">
      <c r="A27" s="370"/>
      <c r="B27" s="379"/>
      <c r="C27" s="1030"/>
      <c r="D27" s="1031"/>
      <c r="E27" s="1031"/>
      <c r="F27" s="1031"/>
      <c r="G27" s="1031"/>
      <c r="H27" s="1031"/>
      <c r="I27" s="1031"/>
      <c r="J27" s="1031"/>
      <c r="K27" s="1031"/>
      <c r="L27" s="1031"/>
      <c r="M27" s="1031"/>
      <c r="N27" s="1031"/>
      <c r="O27" s="1031"/>
      <c r="P27" s="1031"/>
      <c r="Q27" s="1031"/>
      <c r="R27" s="1031"/>
      <c r="S27" s="1032"/>
    </row>
    <row r="28" spans="1:45">
      <c r="A28" s="289" t="s">
        <v>480</v>
      </c>
      <c r="B28" s="79"/>
      <c r="C28" s="79"/>
      <c r="D28" s="79"/>
      <c r="E28" s="79"/>
      <c r="F28" s="79"/>
      <c r="G28" s="79"/>
      <c r="H28" s="79"/>
      <c r="I28" s="79"/>
      <c r="J28" s="79"/>
      <c r="K28" s="79"/>
      <c r="L28" s="79"/>
      <c r="M28" s="79"/>
      <c r="N28" s="79"/>
      <c r="O28" s="79"/>
      <c r="P28" s="79"/>
      <c r="Q28" s="79"/>
      <c r="R28" s="79"/>
      <c r="S28" s="79"/>
    </row>
    <row r="29" spans="1:45" s="15" customFormat="1" ht="12.75">
      <c r="A29" s="14" t="s">
        <v>12</v>
      </c>
      <c r="G29" s="14"/>
      <c r="H29" s="14"/>
      <c r="J29" s="138"/>
      <c r="K29" s="138"/>
      <c r="L29" s="138"/>
      <c r="M29" s="138"/>
      <c r="N29" s="272"/>
      <c r="O29" s="138"/>
      <c r="P29" s="138"/>
      <c r="Q29" s="138"/>
      <c r="R29" s="435"/>
      <c r="S29" s="435"/>
    </row>
    <row r="30" spans="1:45" s="15" customFormat="1" ht="12.75" customHeight="1">
      <c r="J30" s="14"/>
      <c r="K30" s="14"/>
      <c r="L30" s="14"/>
      <c r="M30" s="623" t="s">
        <v>1079</v>
      </c>
      <c r="N30" s="623"/>
      <c r="O30" s="623"/>
      <c r="P30" s="623"/>
      <c r="Q30" s="623"/>
      <c r="R30" s="34"/>
      <c r="S30" s="34"/>
    </row>
    <row r="31" spans="1:45" s="15" customFormat="1" ht="12.75" customHeight="1">
      <c r="J31" s="578"/>
      <c r="K31" s="578"/>
      <c r="L31" s="578"/>
      <c r="M31" s="675" t="s">
        <v>1058</v>
      </c>
      <c r="N31" s="675"/>
      <c r="O31" s="675"/>
      <c r="P31" s="675"/>
      <c r="Q31" s="675"/>
      <c r="R31" s="34"/>
      <c r="S31" s="34"/>
    </row>
    <row r="32" spans="1:45" s="15" customFormat="1" ht="15" customHeight="1">
      <c r="A32" s="14"/>
      <c r="B32" s="14"/>
      <c r="J32" s="435"/>
      <c r="K32" s="435"/>
      <c r="L32" s="435"/>
      <c r="M32" s="435"/>
      <c r="N32" s="435"/>
      <c r="O32" s="435"/>
      <c r="P32" s="578"/>
      <c r="Q32" s="578"/>
      <c r="R32" s="517"/>
      <c r="S32" s="34"/>
    </row>
    <row r="33" spans="10:17">
      <c r="J33" s="624" t="s">
        <v>1081</v>
      </c>
      <c r="K33" s="624"/>
      <c r="L33" s="435"/>
      <c r="M33" s="435"/>
      <c r="N33" s="435"/>
      <c r="O33" s="435"/>
      <c r="P33" s="435"/>
      <c r="Q33" s="435"/>
    </row>
    <row r="34" spans="10:17">
      <c r="J34" s="14"/>
      <c r="K34" s="14"/>
      <c r="L34" s="34"/>
      <c r="M34" s="623" t="s">
        <v>1080</v>
      </c>
      <c r="N34" s="623"/>
      <c r="O34" s="623"/>
      <c r="P34" s="623"/>
      <c r="Q34" s="623"/>
    </row>
  </sheetData>
  <mergeCells count="15">
    <mergeCell ref="A8:A9"/>
    <mergeCell ref="B8:B9"/>
    <mergeCell ref="C8:F8"/>
    <mergeCell ref="G8:J8"/>
    <mergeCell ref="K8:N8"/>
    <mergeCell ref="J33:K33"/>
    <mergeCell ref="M34:Q34"/>
    <mergeCell ref="Q1:R1"/>
    <mergeCell ref="B4:T4"/>
    <mergeCell ref="G2:M2"/>
    <mergeCell ref="C11:S27"/>
    <mergeCell ref="S8:S9"/>
    <mergeCell ref="O8:R8"/>
    <mergeCell ref="M30:Q30"/>
    <mergeCell ref="M31:Q31"/>
  </mergeCells>
  <phoneticPr fontId="0" type="noConversion"/>
  <printOptions horizontalCentered="1"/>
  <pageMargins left="0.70866141732283472" right="0.70866141732283472" top="0.23622047244094491" bottom="0" header="0.31496062992125984" footer="0.31496062992125984"/>
  <pageSetup paperSize="9" scale="57" orientation="landscape" r:id="rId1"/>
</worksheet>
</file>

<file path=xl/worksheets/sheet65.xml><?xml version="1.0" encoding="utf-8"?>
<worksheet xmlns="http://schemas.openxmlformats.org/spreadsheetml/2006/main" xmlns:r="http://schemas.openxmlformats.org/officeDocument/2006/relationships">
  <sheetPr>
    <pageSetUpPr fitToPage="1"/>
  </sheetPr>
  <dimension ref="A1:J23"/>
  <sheetViews>
    <sheetView view="pageBreakPreview" topLeftCell="A8" zoomScaleSheetLayoutView="100" workbookViewId="0">
      <selection activeCell="K8" sqref="K8"/>
    </sheetView>
  </sheetViews>
  <sheetFormatPr defaultRowHeight="15"/>
  <cols>
    <col min="1" max="1" width="9.140625" style="72"/>
    <col min="2" max="2" width="25.140625" style="72" customWidth="1"/>
    <col min="3" max="3" width="17.5703125" style="72" customWidth="1"/>
    <col min="4" max="4" width="19.7109375" style="72" customWidth="1"/>
    <col min="5" max="5" width="18.140625" style="72" customWidth="1"/>
    <col min="6" max="6" width="15.42578125" style="72" customWidth="1"/>
    <col min="7" max="7" width="15.7109375" style="72" customWidth="1"/>
    <col min="8" max="8" width="12.28515625" style="72" customWidth="1"/>
    <col min="9" max="16384" width="9.140625" style="72"/>
  </cols>
  <sheetData>
    <row r="1" spans="1:9" s="15" customFormat="1">
      <c r="C1" s="43"/>
      <c r="D1" s="43"/>
      <c r="E1" s="43"/>
      <c r="F1" s="825" t="s">
        <v>689</v>
      </c>
      <c r="G1" s="825"/>
    </row>
    <row r="2" spans="1:9" s="15" customFormat="1" ht="30.75" customHeight="1">
      <c r="B2" s="664" t="s">
        <v>734</v>
      </c>
      <c r="C2" s="664"/>
      <c r="D2" s="664"/>
      <c r="E2" s="664"/>
      <c r="F2" s="664"/>
      <c r="G2" s="42"/>
      <c r="H2" s="42"/>
      <c r="I2" s="42"/>
    </row>
    <row r="3" spans="1:9" s="15" customFormat="1" ht="20.25">
      <c r="G3" s="125"/>
    </row>
    <row r="4" spans="1:9" ht="18">
      <c r="B4" s="1020" t="s">
        <v>692</v>
      </c>
      <c r="C4" s="1020"/>
      <c r="D4" s="1020"/>
      <c r="E4" s="1020"/>
      <c r="F4" s="1020"/>
      <c r="G4" s="1020"/>
      <c r="H4" s="1020"/>
    </row>
    <row r="5" spans="1:9" ht="15.75">
      <c r="C5" s="73"/>
      <c r="D5" s="74"/>
      <c r="E5" s="73"/>
      <c r="F5" s="73"/>
      <c r="G5" s="73"/>
      <c r="H5" s="73"/>
    </row>
    <row r="6" spans="1:9">
      <c r="A6" s="83" t="s">
        <v>928</v>
      </c>
    </row>
    <row r="7" spans="1:9">
      <c r="B7" s="328"/>
    </row>
    <row r="8" spans="1:9" s="77" customFormat="1" ht="30.75" customHeight="1">
      <c r="A8" s="1044" t="s">
        <v>2</v>
      </c>
      <c r="B8" s="1034" t="s">
        <v>3</v>
      </c>
      <c r="C8" s="1034" t="s">
        <v>834</v>
      </c>
      <c r="D8" s="1045" t="s">
        <v>835</v>
      </c>
      <c r="E8" s="1034" t="s">
        <v>688</v>
      </c>
      <c r="F8" s="1034"/>
      <c r="G8" s="1034"/>
    </row>
    <row r="9" spans="1:9" s="77" customFormat="1" ht="48.75" customHeight="1">
      <c r="A9" s="1044"/>
      <c r="B9" s="1034"/>
      <c r="C9" s="1034"/>
      <c r="D9" s="1046"/>
      <c r="E9" s="330" t="s">
        <v>693</v>
      </c>
      <c r="F9" s="330" t="s">
        <v>687</v>
      </c>
      <c r="G9" s="330" t="s">
        <v>16</v>
      </c>
    </row>
    <row r="10" spans="1:9" s="77" customFormat="1" ht="16.149999999999999" customHeight="1">
      <c r="A10" s="63">
        <v>1</v>
      </c>
      <c r="B10" s="341">
        <v>2</v>
      </c>
      <c r="C10" s="341">
        <v>3</v>
      </c>
      <c r="D10" s="341">
        <v>4</v>
      </c>
      <c r="E10" s="343">
        <v>5</v>
      </c>
      <c r="F10" s="343">
        <v>6</v>
      </c>
      <c r="G10" s="343">
        <v>7</v>
      </c>
    </row>
    <row r="11" spans="1:9" s="77" customFormat="1" ht="16.149999999999999" customHeight="1">
      <c r="A11" s="1035" t="s">
        <v>1003</v>
      </c>
      <c r="B11" s="1036"/>
      <c r="C11" s="1036"/>
      <c r="D11" s="1036"/>
      <c r="E11" s="1036"/>
      <c r="F11" s="1036"/>
      <c r="G11" s="1037"/>
    </row>
    <row r="12" spans="1:9" s="77" customFormat="1" ht="16.149999999999999" customHeight="1">
      <c r="A12" s="1038"/>
      <c r="B12" s="1039"/>
      <c r="C12" s="1039"/>
      <c r="D12" s="1039"/>
      <c r="E12" s="1039"/>
      <c r="F12" s="1039"/>
      <c r="G12" s="1040"/>
    </row>
    <row r="13" spans="1:9" s="77" customFormat="1" ht="16.149999999999999" customHeight="1">
      <c r="A13" s="1038"/>
      <c r="B13" s="1039"/>
      <c r="C13" s="1039"/>
      <c r="D13" s="1039"/>
      <c r="E13" s="1039"/>
      <c r="F13" s="1039"/>
      <c r="G13" s="1040"/>
    </row>
    <row r="14" spans="1:9" s="77" customFormat="1" ht="16.149999999999999" customHeight="1">
      <c r="A14" s="1038"/>
      <c r="B14" s="1039"/>
      <c r="C14" s="1039"/>
      <c r="D14" s="1039"/>
      <c r="E14" s="1039"/>
      <c r="F14" s="1039"/>
      <c r="G14" s="1040"/>
    </row>
    <row r="15" spans="1:9" s="77" customFormat="1" ht="16.149999999999999" customHeight="1">
      <c r="A15" s="1041"/>
      <c r="B15" s="1042"/>
      <c r="C15" s="1042"/>
      <c r="D15" s="1042"/>
      <c r="E15" s="1042"/>
      <c r="F15" s="1042"/>
      <c r="G15" s="1043"/>
    </row>
    <row r="16" spans="1:9" s="15" customFormat="1" ht="12.75" customHeight="1">
      <c r="A16" s="14" t="s">
        <v>12</v>
      </c>
      <c r="G16" s="14"/>
    </row>
    <row r="17" spans="1:10" s="15" customFormat="1" ht="12.75">
      <c r="A17" s="14"/>
      <c r="B17" s="14"/>
    </row>
    <row r="18" spans="1:10">
      <c r="B18" s="138"/>
      <c r="C18" s="138"/>
      <c r="D18" s="138"/>
      <c r="E18" s="138"/>
      <c r="F18" s="272"/>
      <c r="G18" s="138"/>
      <c r="H18" s="138"/>
      <c r="I18" s="138"/>
    </row>
    <row r="19" spans="1:10" ht="15" customHeight="1">
      <c r="A19" s="14"/>
      <c r="B19" s="14"/>
      <c r="C19" s="14"/>
      <c r="D19" s="14"/>
      <c r="E19" s="623" t="s">
        <v>1079</v>
      </c>
      <c r="F19" s="623"/>
      <c r="G19" s="623"/>
      <c r="H19" s="623"/>
      <c r="I19" s="623"/>
      <c r="J19" s="34"/>
    </row>
    <row r="20" spans="1:10" ht="15" customHeight="1">
      <c r="B20" s="578"/>
      <c r="C20" s="578"/>
      <c r="D20" s="578"/>
      <c r="E20" s="675" t="s">
        <v>1058</v>
      </c>
      <c r="F20" s="675"/>
      <c r="G20" s="675"/>
      <c r="H20" s="675"/>
      <c r="I20" s="675"/>
      <c r="J20" s="34"/>
    </row>
    <row r="21" spans="1:10">
      <c r="A21" s="578"/>
      <c r="B21" s="435"/>
      <c r="C21" s="435"/>
      <c r="D21" s="435"/>
      <c r="E21" s="435"/>
      <c r="F21" s="435"/>
      <c r="G21" s="435"/>
      <c r="H21" s="578"/>
      <c r="I21" s="578"/>
    </row>
    <row r="22" spans="1:10">
      <c r="B22" s="624" t="s">
        <v>1081</v>
      </c>
      <c r="C22" s="624"/>
      <c r="D22" s="435"/>
      <c r="E22" s="435"/>
      <c r="F22" s="435"/>
      <c r="G22" s="435"/>
      <c r="H22" s="435"/>
      <c r="I22" s="435"/>
    </row>
    <row r="23" spans="1:10">
      <c r="B23" s="14"/>
      <c r="C23" s="14"/>
      <c r="D23" s="34"/>
      <c r="E23" s="623" t="s">
        <v>1080</v>
      </c>
      <c r="F23" s="623"/>
      <c r="G23" s="623"/>
      <c r="H23" s="623"/>
      <c r="I23" s="623"/>
    </row>
  </sheetData>
  <mergeCells count="13">
    <mergeCell ref="F1:G1"/>
    <mergeCell ref="E8:G8"/>
    <mergeCell ref="A11:G15"/>
    <mergeCell ref="A8:A9"/>
    <mergeCell ref="B8:B9"/>
    <mergeCell ref="C8:C9"/>
    <mergeCell ref="D8:D9"/>
    <mergeCell ref="B4:H4"/>
    <mergeCell ref="E19:I19"/>
    <mergeCell ref="E20:I20"/>
    <mergeCell ref="B22:C22"/>
    <mergeCell ref="E23:I23"/>
    <mergeCell ref="B2:F2"/>
  </mergeCells>
  <printOptions horizontalCentered="1"/>
  <pageMargins left="0.70866141732283472" right="0.70866141732283472" top="0.23622047244094491" bottom="0"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sheetPr>
    <pageSetUpPr fitToPage="1"/>
  </sheetPr>
  <dimension ref="A1:X30"/>
  <sheetViews>
    <sheetView view="pageBreakPreview" topLeftCell="A10" zoomScale="90" zoomScaleNormal="90" zoomScaleSheetLayoutView="90" workbookViewId="0">
      <selection activeCell="P12" sqref="P12"/>
    </sheetView>
  </sheetViews>
  <sheetFormatPr defaultRowHeight="15"/>
  <cols>
    <col min="1" max="1" width="9.140625" style="72"/>
    <col min="2" max="2" width="15.7109375" style="72" customWidth="1"/>
    <col min="3" max="3" width="9.7109375" style="72" customWidth="1"/>
    <col min="4" max="4" width="8.140625" style="72" customWidth="1"/>
    <col min="5" max="5" width="7.42578125" style="72" customWidth="1"/>
    <col min="6" max="6" width="9.140625" style="72" customWidth="1"/>
    <col min="7" max="7" width="9.5703125" style="72" customWidth="1"/>
    <col min="8" max="8" width="8.140625" style="72" customWidth="1"/>
    <col min="9" max="9" width="6.85546875" style="72" customWidth="1"/>
    <col min="10" max="10" width="9.28515625" style="72" customWidth="1"/>
    <col min="11" max="11" width="10.5703125" style="72" customWidth="1"/>
    <col min="12" max="12" width="8.7109375" style="72" customWidth="1"/>
    <col min="13" max="13" width="7.42578125" style="72" customWidth="1"/>
    <col min="14" max="14" width="8.5703125" style="72" customWidth="1"/>
    <col min="15" max="15" width="8.7109375" style="72" customWidth="1"/>
    <col min="16" max="16" width="8.5703125" style="72" customWidth="1"/>
    <col min="17" max="17" width="7.85546875" style="72" customWidth="1"/>
    <col min="18" max="18" width="8.5703125" style="72" customWidth="1"/>
    <col min="19" max="20" width="10.5703125" style="72" customWidth="1"/>
    <col min="21" max="21" width="11.140625" style="72" customWidth="1"/>
    <col min="22" max="22" width="10.7109375" style="72" bestFit="1" customWidth="1"/>
    <col min="23" max="16384" width="9.140625" style="72"/>
  </cols>
  <sheetData>
    <row r="1" spans="1:24" s="15" customFormat="1" ht="15.75">
      <c r="C1" s="43"/>
      <c r="D1" s="43"/>
      <c r="E1" s="43"/>
      <c r="F1" s="43"/>
      <c r="G1" s="43"/>
      <c r="H1" s="43"/>
      <c r="I1" s="104" t="s">
        <v>0</v>
      </c>
      <c r="J1" s="104"/>
      <c r="S1" s="39"/>
      <c r="T1" s="39"/>
      <c r="U1" s="766" t="s">
        <v>529</v>
      </c>
      <c r="V1" s="766"/>
      <c r="W1" s="41"/>
      <c r="X1" s="41"/>
    </row>
    <row r="2" spans="1:24" s="15" customFormat="1" ht="20.25">
      <c r="E2" s="664" t="s">
        <v>734</v>
      </c>
      <c r="F2" s="664"/>
      <c r="G2" s="664"/>
      <c r="H2" s="664"/>
      <c r="I2" s="664"/>
      <c r="J2" s="664"/>
      <c r="K2" s="664"/>
      <c r="L2" s="664"/>
      <c r="M2" s="664"/>
      <c r="N2" s="664"/>
      <c r="O2" s="664"/>
      <c r="P2" s="664"/>
    </row>
    <row r="3" spans="1:24" s="15" customFormat="1" ht="20.25">
      <c r="H3" s="42"/>
      <c r="I3" s="42"/>
      <c r="J3" s="42"/>
      <c r="K3" s="42"/>
      <c r="L3" s="42"/>
      <c r="M3" s="42"/>
      <c r="N3" s="42"/>
      <c r="O3" s="42"/>
      <c r="P3" s="42"/>
    </row>
    <row r="4" spans="1:24" ht="15.75">
      <c r="C4" s="665" t="s">
        <v>749</v>
      </c>
      <c r="D4" s="665"/>
      <c r="E4" s="665"/>
      <c r="F4" s="665"/>
      <c r="G4" s="665"/>
      <c r="H4" s="665"/>
      <c r="I4" s="665"/>
      <c r="J4" s="665"/>
      <c r="K4" s="665"/>
      <c r="L4" s="665"/>
      <c r="M4" s="665"/>
      <c r="N4" s="665"/>
      <c r="O4" s="665"/>
      <c r="P4" s="665"/>
      <c r="Q4" s="665"/>
      <c r="R4" s="45"/>
      <c r="S4" s="110"/>
      <c r="T4" s="110"/>
      <c r="U4" s="110"/>
      <c r="V4" s="110"/>
      <c r="W4" s="104"/>
    </row>
    <row r="5" spans="1:24">
      <c r="C5" s="73"/>
      <c r="D5" s="73"/>
      <c r="E5" s="73"/>
      <c r="F5" s="73"/>
      <c r="G5" s="73"/>
      <c r="H5" s="73"/>
      <c r="M5" s="73"/>
      <c r="N5" s="73"/>
      <c r="O5" s="73"/>
      <c r="P5" s="73"/>
      <c r="Q5" s="73"/>
      <c r="R5" s="73"/>
      <c r="S5" s="73"/>
      <c r="T5" s="73"/>
      <c r="U5" s="73"/>
      <c r="V5" s="73"/>
      <c r="W5" s="73"/>
    </row>
    <row r="6" spans="1:24">
      <c r="A6" s="76" t="s">
        <v>919</v>
      </c>
      <c r="B6" s="83"/>
    </row>
    <row r="7" spans="1:24">
      <c r="B7" s="328"/>
    </row>
    <row r="8" spans="1:24" s="76" customFormat="1" ht="24.75" customHeight="1">
      <c r="A8" s="613" t="s">
        <v>2</v>
      </c>
      <c r="B8" s="1017" t="s">
        <v>3</v>
      </c>
      <c r="C8" s="1014" t="s">
        <v>679</v>
      </c>
      <c r="D8" s="1015"/>
      <c r="E8" s="1015"/>
      <c r="F8" s="1015"/>
      <c r="G8" s="1014" t="s">
        <v>683</v>
      </c>
      <c r="H8" s="1015"/>
      <c r="I8" s="1015"/>
      <c r="J8" s="1015"/>
      <c r="K8" s="1014" t="s">
        <v>684</v>
      </c>
      <c r="L8" s="1015"/>
      <c r="M8" s="1015"/>
      <c r="N8" s="1015"/>
      <c r="O8" s="1014" t="s">
        <v>685</v>
      </c>
      <c r="P8" s="1015"/>
      <c r="Q8" s="1015"/>
      <c r="R8" s="1015"/>
      <c r="S8" s="1033" t="s">
        <v>16</v>
      </c>
      <c r="T8" s="1033"/>
      <c r="U8" s="1033"/>
      <c r="V8" s="1033"/>
    </row>
    <row r="9" spans="1:24" s="77" customFormat="1" ht="29.25" customHeight="1">
      <c r="A9" s="613"/>
      <c r="B9" s="1017"/>
      <c r="C9" s="1047" t="s">
        <v>680</v>
      </c>
      <c r="D9" s="1049" t="s">
        <v>682</v>
      </c>
      <c r="E9" s="1050"/>
      <c r="F9" s="1051"/>
      <c r="G9" s="1047" t="s">
        <v>680</v>
      </c>
      <c r="H9" s="1049" t="s">
        <v>682</v>
      </c>
      <c r="I9" s="1050"/>
      <c r="J9" s="1051"/>
      <c r="K9" s="1047" t="s">
        <v>680</v>
      </c>
      <c r="L9" s="1049" t="s">
        <v>682</v>
      </c>
      <c r="M9" s="1050"/>
      <c r="N9" s="1051"/>
      <c r="O9" s="1047" t="s">
        <v>680</v>
      </c>
      <c r="P9" s="1049" t="s">
        <v>682</v>
      </c>
      <c r="Q9" s="1050"/>
      <c r="R9" s="1051"/>
      <c r="S9" s="1047" t="s">
        <v>680</v>
      </c>
      <c r="T9" s="1049" t="s">
        <v>682</v>
      </c>
      <c r="U9" s="1050"/>
      <c r="V9" s="1051"/>
    </row>
    <row r="10" spans="1:24" s="77" customFormat="1" ht="46.5" customHeight="1">
      <c r="A10" s="613"/>
      <c r="B10" s="1017"/>
      <c r="C10" s="1048"/>
      <c r="D10" s="71" t="s">
        <v>681</v>
      </c>
      <c r="E10" s="71" t="s">
        <v>195</v>
      </c>
      <c r="F10" s="71" t="s">
        <v>16</v>
      </c>
      <c r="G10" s="1048"/>
      <c r="H10" s="71" t="s">
        <v>681</v>
      </c>
      <c r="I10" s="71" t="s">
        <v>195</v>
      </c>
      <c r="J10" s="71" t="s">
        <v>16</v>
      </c>
      <c r="K10" s="1048"/>
      <c r="L10" s="71" t="s">
        <v>681</v>
      </c>
      <c r="M10" s="71" t="s">
        <v>195</v>
      </c>
      <c r="N10" s="71" t="s">
        <v>16</v>
      </c>
      <c r="O10" s="1048"/>
      <c r="P10" s="71" t="s">
        <v>681</v>
      </c>
      <c r="Q10" s="71" t="s">
        <v>195</v>
      </c>
      <c r="R10" s="71" t="s">
        <v>16</v>
      </c>
      <c r="S10" s="1048"/>
      <c r="T10" s="71" t="s">
        <v>681</v>
      </c>
      <c r="U10" s="71" t="s">
        <v>195</v>
      </c>
      <c r="V10" s="71" t="s">
        <v>16</v>
      </c>
    </row>
    <row r="11" spans="1:24" s="152" customFormat="1" ht="16.149999999999999" customHeight="1">
      <c r="A11" s="329">
        <v>1</v>
      </c>
      <c r="B11" s="151">
        <v>2</v>
      </c>
      <c r="C11" s="151">
        <v>3</v>
      </c>
      <c r="D11" s="329">
        <v>4</v>
      </c>
      <c r="E11" s="151">
        <v>5</v>
      </c>
      <c r="F11" s="151">
        <v>6</v>
      </c>
      <c r="G11" s="329">
        <v>7</v>
      </c>
      <c r="H11" s="151">
        <v>8</v>
      </c>
      <c r="I11" s="151">
        <v>9</v>
      </c>
      <c r="J11" s="329">
        <v>10</v>
      </c>
      <c r="K11" s="151">
        <v>11</v>
      </c>
      <c r="L11" s="151">
        <v>12</v>
      </c>
      <c r="M11" s="329">
        <v>13</v>
      </c>
      <c r="N11" s="151">
        <v>14</v>
      </c>
      <c r="O11" s="151">
        <v>15</v>
      </c>
      <c r="P11" s="329">
        <v>16</v>
      </c>
      <c r="Q11" s="151">
        <v>17</v>
      </c>
      <c r="R11" s="151">
        <v>18</v>
      </c>
      <c r="S11" s="329">
        <v>19</v>
      </c>
      <c r="T11" s="151">
        <v>20</v>
      </c>
      <c r="U11" s="151">
        <v>21</v>
      </c>
      <c r="V11" s="329">
        <v>22</v>
      </c>
    </row>
    <row r="12" spans="1:24">
      <c r="A12" s="113"/>
      <c r="B12" s="379"/>
      <c r="C12" s="78"/>
      <c r="D12" s="78"/>
      <c r="E12" s="78"/>
      <c r="F12" s="78"/>
      <c r="G12" s="78"/>
      <c r="H12" s="78"/>
      <c r="I12" s="78"/>
      <c r="J12" s="78"/>
      <c r="K12" s="78"/>
      <c r="L12" s="78"/>
      <c r="M12" s="78"/>
      <c r="N12" s="78"/>
      <c r="O12" s="78"/>
      <c r="P12" s="78"/>
      <c r="Q12" s="78"/>
      <c r="R12" s="78"/>
      <c r="S12" s="78"/>
      <c r="T12" s="78"/>
      <c r="U12" s="78"/>
      <c r="V12" s="78"/>
    </row>
    <row r="13" spans="1:24">
      <c r="A13" s="113"/>
      <c r="B13" s="379"/>
      <c r="C13" s="78"/>
      <c r="D13" s="78"/>
      <c r="E13" s="78"/>
      <c r="F13" s="78"/>
      <c r="G13" s="78"/>
      <c r="H13" s="78"/>
      <c r="I13" s="78"/>
      <c r="J13" s="78"/>
      <c r="K13" s="78"/>
      <c r="L13" s="78"/>
      <c r="M13" s="78"/>
      <c r="N13" s="78"/>
      <c r="O13" s="78"/>
      <c r="P13" s="78"/>
      <c r="Q13" s="78"/>
      <c r="R13" s="78"/>
      <c r="S13" s="78"/>
      <c r="T13" s="78"/>
      <c r="U13" s="78"/>
      <c r="V13" s="78"/>
    </row>
    <row r="14" spans="1:24">
      <c r="A14" s="113"/>
      <c r="B14" s="379"/>
      <c r="C14" s="78"/>
      <c r="D14" s="78"/>
      <c r="E14" s="78"/>
      <c r="F14" s="78"/>
      <c r="G14" s="78"/>
      <c r="H14" s="78"/>
      <c r="I14" s="78"/>
      <c r="J14" s="78"/>
      <c r="K14" s="78"/>
      <c r="L14" s="78"/>
      <c r="M14" s="78"/>
      <c r="N14" s="78"/>
      <c r="O14" s="78"/>
      <c r="P14" s="78"/>
      <c r="Q14" s="78"/>
      <c r="R14" s="78"/>
      <c r="S14" s="78"/>
      <c r="T14" s="78"/>
      <c r="U14" s="78"/>
      <c r="V14" s="78"/>
    </row>
    <row r="15" spans="1:24">
      <c r="A15" s="113"/>
      <c r="B15" s="379"/>
      <c r="C15" s="78"/>
      <c r="D15" s="78"/>
      <c r="E15" s="78"/>
      <c r="F15" s="78"/>
      <c r="G15" s="78"/>
      <c r="H15" s="78"/>
      <c r="I15" s="1052" t="s">
        <v>1004</v>
      </c>
      <c r="J15" s="1053"/>
      <c r="K15" s="1053"/>
      <c r="L15" s="1053"/>
      <c r="M15" s="1053"/>
      <c r="N15" s="1053"/>
      <c r="O15" s="1053"/>
      <c r="P15" s="1053"/>
      <c r="Q15" s="1053"/>
      <c r="R15" s="1053"/>
      <c r="S15" s="1054"/>
      <c r="T15" s="78"/>
      <c r="U15" s="78"/>
      <c r="V15" s="78"/>
    </row>
    <row r="16" spans="1:24">
      <c r="A16" s="113"/>
      <c r="B16" s="379"/>
      <c r="C16" s="78"/>
      <c r="D16" s="78"/>
      <c r="E16" s="78"/>
      <c r="F16" s="78"/>
      <c r="G16" s="78"/>
      <c r="H16" s="78"/>
      <c r="I16" s="1055"/>
      <c r="J16" s="1056"/>
      <c r="K16" s="1056"/>
      <c r="L16" s="1056"/>
      <c r="M16" s="1056"/>
      <c r="N16" s="1056"/>
      <c r="O16" s="1056"/>
      <c r="P16" s="1056"/>
      <c r="Q16" s="1056"/>
      <c r="R16" s="1056"/>
      <c r="S16" s="1057"/>
      <c r="T16" s="78"/>
      <c r="U16" s="78"/>
      <c r="V16" s="78"/>
    </row>
    <row r="17" spans="1:22">
      <c r="A17" s="113"/>
      <c r="B17" s="379"/>
      <c r="C17" s="78"/>
      <c r="D17" s="78"/>
      <c r="E17" s="78"/>
      <c r="F17" s="78"/>
      <c r="G17" s="78"/>
      <c r="H17" s="78"/>
      <c r="I17" s="1055"/>
      <c r="J17" s="1056"/>
      <c r="K17" s="1056"/>
      <c r="L17" s="1056"/>
      <c r="M17" s="1056"/>
      <c r="N17" s="1056"/>
      <c r="O17" s="1056"/>
      <c r="P17" s="1056"/>
      <c r="Q17" s="1056"/>
      <c r="R17" s="1056"/>
      <c r="S17" s="1057"/>
      <c r="T17" s="78"/>
      <c r="U17" s="78"/>
      <c r="V17" s="78"/>
    </row>
    <row r="18" spans="1:22">
      <c r="A18" s="113"/>
      <c r="B18" s="379"/>
      <c r="C18" s="78"/>
      <c r="D18" s="78"/>
      <c r="E18" s="78"/>
      <c r="F18" s="78"/>
      <c r="G18" s="78"/>
      <c r="H18" s="78"/>
      <c r="I18" s="1055"/>
      <c r="J18" s="1056"/>
      <c r="K18" s="1056"/>
      <c r="L18" s="1056"/>
      <c r="M18" s="1056"/>
      <c r="N18" s="1056"/>
      <c r="O18" s="1056"/>
      <c r="P18" s="1056"/>
      <c r="Q18" s="1056"/>
      <c r="R18" s="1056"/>
      <c r="S18" s="1057"/>
      <c r="T18" s="78"/>
      <c r="U18" s="78"/>
      <c r="V18" s="78"/>
    </row>
    <row r="19" spans="1:22">
      <c r="A19" s="113"/>
      <c r="B19" s="379"/>
      <c r="C19" s="78"/>
      <c r="D19" s="78"/>
      <c r="E19" s="78"/>
      <c r="F19" s="78"/>
      <c r="G19" s="78"/>
      <c r="H19" s="78"/>
      <c r="I19" s="1055"/>
      <c r="J19" s="1056"/>
      <c r="K19" s="1056"/>
      <c r="L19" s="1056"/>
      <c r="M19" s="1056"/>
      <c r="N19" s="1056"/>
      <c r="O19" s="1056"/>
      <c r="P19" s="1056"/>
      <c r="Q19" s="1056"/>
      <c r="R19" s="1056"/>
      <c r="S19" s="1057"/>
      <c r="T19" s="78"/>
      <c r="U19" s="78"/>
      <c r="V19" s="78"/>
    </row>
    <row r="20" spans="1:22">
      <c r="A20" s="113"/>
      <c r="B20" s="379"/>
      <c r="C20" s="78"/>
      <c r="D20" s="78"/>
      <c r="E20" s="78"/>
      <c r="F20" s="78"/>
      <c r="G20" s="78"/>
      <c r="H20" s="78"/>
      <c r="I20" s="1058"/>
      <c r="J20" s="1059"/>
      <c r="K20" s="1059"/>
      <c r="L20" s="1059"/>
      <c r="M20" s="1059"/>
      <c r="N20" s="1059"/>
      <c r="O20" s="1059"/>
      <c r="P20" s="1059"/>
      <c r="Q20" s="1059"/>
      <c r="R20" s="1059"/>
      <c r="S20" s="1060"/>
      <c r="T20" s="78"/>
      <c r="U20" s="78"/>
      <c r="V20" s="78"/>
    </row>
    <row r="21" spans="1:22">
      <c r="A21" s="113"/>
      <c r="B21" s="379"/>
      <c r="C21" s="78"/>
      <c r="D21" s="78"/>
      <c r="E21" s="78"/>
      <c r="F21" s="78"/>
      <c r="G21" s="78"/>
      <c r="H21" s="78"/>
      <c r="I21" s="78"/>
      <c r="J21" s="78"/>
      <c r="K21" s="78"/>
      <c r="L21" s="78"/>
      <c r="M21" s="78"/>
      <c r="N21" s="78"/>
      <c r="O21" s="78"/>
      <c r="P21" s="78"/>
      <c r="Q21" s="78"/>
      <c r="R21" s="78"/>
      <c r="S21" s="78"/>
      <c r="T21" s="78"/>
      <c r="U21" s="78"/>
      <c r="V21" s="78"/>
    </row>
    <row r="23" spans="1:22" s="15" customFormat="1" ht="12.75">
      <c r="A23" s="14" t="s">
        <v>12</v>
      </c>
      <c r="G23" s="14"/>
      <c r="H23" s="14"/>
      <c r="K23" s="14"/>
      <c r="L23" s="14"/>
      <c r="M23" s="14"/>
      <c r="N23" s="14"/>
      <c r="O23" s="14"/>
      <c r="P23" s="14"/>
      <c r="Q23" s="14"/>
      <c r="R23" s="14"/>
      <c r="S23" s="80"/>
      <c r="T23" s="624"/>
      <c r="U23" s="624"/>
      <c r="V23" s="80"/>
    </row>
    <row r="24" spans="1:22" s="15" customFormat="1" ht="12.75" customHeight="1">
      <c r="C24" s="578"/>
      <c r="D24" s="578"/>
      <c r="E24" s="578"/>
      <c r="F24" s="578"/>
      <c r="G24" s="578"/>
      <c r="H24" s="578"/>
      <c r="I24" s="578"/>
      <c r="J24" s="578"/>
      <c r="K24" s="34"/>
      <c r="L24" s="34"/>
      <c r="M24" s="34"/>
      <c r="N24" s="34"/>
      <c r="O24" s="34"/>
      <c r="P24" s="34"/>
      <c r="Q24" s="34"/>
      <c r="R24" s="34"/>
      <c r="S24" s="34"/>
      <c r="T24" s="34"/>
      <c r="U24" s="34"/>
      <c r="V24" s="34"/>
    </row>
    <row r="25" spans="1:22" s="15" customFormat="1" ht="12.75" customHeight="1">
      <c r="C25" s="578"/>
      <c r="D25" s="578"/>
      <c r="E25" s="578"/>
      <c r="F25" s="578"/>
      <c r="J25" s="138"/>
      <c r="K25" s="138"/>
      <c r="L25" s="138"/>
      <c r="M25" s="138"/>
      <c r="N25" s="272"/>
      <c r="O25" s="138"/>
      <c r="P25" s="138"/>
      <c r="Q25" s="138"/>
      <c r="R25" s="34"/>
      <c r="S25" s="34"/>
      <c r="T25" s="34"/>
      <c r="U25" s="34"/>
      <c r="V25" s="34"/>
    </row>
    <row r="26" spans="1:22" s="15" customFormat="1" ht="12.75">
      <c r="A26" s="14"/>
      <c r="B26" s="14"/>
      <c r="C26" s="578"/>
      <c r="D26" s="578"/>
      <c r="E26" s="578"/>
      <c r="F26" s="578"/>
      <c r="J26" s="14"/>
      <c r="K26" s="14"/>
      <c r="L26" s="14"/>
      <c r="M26" s="574" t="s">
        <v>1079</v>
      </c>
      <c r="N26" s="574"/>
      <c r="O26" s="574"/>
      <c r="P26" s="574"/>
      <c r="Q26" s="574"/>
      <c r="R26" s="34"/>
      <c r="S26" s="34"/>
      <c r="T26" s="34"/>
      <c r="U26" s="34"/>
      <c r="V26" s="34"/>
    </row>
    <row r="27" spans="1:22" ht="15" customHeight="1">
      <c r="J27" s="578"/>
      <c r="K27" s="675" t="s">
        <v>1058</v>
      </c>
      <c r="L27" s="675"/>
      <c r="M27" s="675"/>
      <c r="N27" s="675"/>
      <c r="O27" s="675"/>
      <c r="P27" s="575"/>
      <c r="Q27" s="575"/>
      <c r="R27" s="517"/>
      <c r="S27" s="517"/>
      <c r="T27" s="517"/>
      <c r="U27" s="517"/>
    </row>
    <row r="28" spans="1:22">
      <c r="J28" s="435"/>
      <c r="K28" s="435"/>
      <c r="L28" s="435"/>
      <c r="M28" s="435"/>
      <c r="N28" s="435"/>
      <c r="O28" s="435"/>
      <c r="P28" s="578"/>
      <c r="Q28" s="578"/>
    </row>
    <row r="29" spans="1:22">
      <c r="J29" s="624" t="s">
        <v>1081</v>
      </c>
      <c r="K29" s="624"/>
      <c r="L29" s="435"/>
      <c r="M29" s="435"/>
      <c r="N29" s="435"/>
      <c r="O29" s="435"/>
      <c r="P29" s="435"/>
      <c r="Q29" s="435"/>
    </row>
    <row r="30" spans="1:22">
      <c r="J30" s="14"/>
      <c r="K30" s="14"/>
      <c r="L30" s="34"/>
      <c r="M30" s="574" t="s">
        <v>1080</v>
      </c>
      <c r="N30" s="574"/>
      <c r="O30" s="574"/>
      <c r="P30" s="574"/>
      <c r="Q30" s="574"/>
    </row>
  </sheetData>
  <mergeCells count="24">
    <mergeCell ref="A8:A10"/>
    <mergeCell ref="B8:B10"/>
    <mergeCell ref="C8:F8"/>
    <mergeCell ref="G8:J8"/>
    <mergeCell ref="K8:N8"/>
    <mergeCell ref="C9:C10"/>
    <mergeCell ref="D9:F9"/>
    <mergeCell ref="G9:G10"/>
    <mergeCell ref="H9:J9"/>
    <mergeCell ref="K9:K10"/>
    <mergeCell ref="L9:N9"/>
    <mergeCell ref="J29:K29"/>
    <mergeCell ref="K27:O27"/>
    <mergeCell ref="U1:V1"/>
    <mergeCell ref="E2:P2"/>
    <mergeCell ref="C4:Q4"/>
    <mergeCell ref="O8:R8"/>
    <mergeCell ref="S8:V8"/>
    <mergeCell ref="O9:O10"/>
    <mergeCell ref="P9:R9"/>
    <mergeCell ref="S9:S10"/>
    <mergeCell ref="T9:V9"/>
    <mergeCell ref="T23:U23"/>
    <mergeCell ref="I15:S20"/>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7.xml><?xml version="1.0" encoding="utf-8"?>
<worksheet xmlns="http://schemas.openxmlformats.org/spreadsheetml/2006/main" xmlns:r="http://schemas.openxmlformats.org/officeDocument/2006/relationships">
  <sheetPr>
    <pageSetUpPr fitToPage="1"/>
  </sheetPr>
  <dimension ref="A1:AV51"/>
  <sheetViews>
    <sheetView view="pageBreakPreview" topLeftCell="A30" zoomScale="90" zoomScaleNormal="90" zoomScaleSheetLayoutView="90" workbookViewId="0">
      <selection activeCell="T35" sqref="T35"/>
    </sheetView>
  </sheetViews>
  <sheetFormatPr defaultRowHeight="15"/>
  <cols>
    <col min="1" max="1" width="6.28515625" style="72" customWidth="1"/>
    <col min="2" max="2" width="16.42578125" style="72" customWidth="1"/>
    <col min="3" max="3" width="9.7109375" style="72" customWidth="1"/>
    <col min="4" max="4" width="8.140625" style="72" customWidth="1"/>
    <col min="5" max="5" width="7.42578125" style="72" customWidth="1"/>
    <col min="6" max="6" width="9.140625" style="72" customWidth="1"/>
    <col min="7" max="7" width="8.7109375" style="72" customWidth="1"/>
    <col min="8" max="8" width="8.140625" style="72" customWidth="1"/>
    <col min="9" max="9" width="6.85546875" style="72" customWidth="1"/>
    <col min="10" max="10" width="9.28515625" style="72" customWidth="1"/>
    <col min="11" max="11" width="9.140625" style="72" customWidth="1"/>
    <col min="12" max="12" width="8.7109375" style="72" customWidth="1"/>
    <col min="13" max="13" width="7.42578125" style="72" customWidth="1"/>
    <col min="14" max="14" width="8.5703125" style="72" customWidth="1"/>
    <col min="15" max="15" width="8.7109375" style="72" customWidth="1"/>
    <col min="16" max="16" width="8.5703125" style="72" customWidth="1"/>
    <col min="17" max="17" width="7.85546875" style="72" customWidth="1"/>
    <col min="18" max="18" width="8.5703125" style="72" customWidth="1"/>
    <col min="19" max="19" width="9.42578125" style="72" customWidth="1"/>
    <col min="20" max="20" width="9" style="72" customWidth="1"/>
    <col min="21" max="21" width="9.28515625" style="72" customWidth="1"/>
    <col min="22" max="22" width="8.140625" style="72" customWidth="1"/>
    <col min="23" max="16384" width="9.140625" style="72"/>
  </cols>
  <sheetData>
    <row r="1" spans="1:24" s="15" customFormat="1" ht="15.75">
      <c r="C1" s="43"/>
      <c r="D1" s="43"/>
      <c r="E1" s="43"/>
      <c r="F1" s="43"/>
      <c r="G1" s="43"/>
      <c r="H1" s="43"/>
      <c r="I1" s="104" t="s">
        <v>0</v>
      </c>
      <c r="J1" s="104"/>
      <c r="S1" s="39"/>
      <c r="T1" s="39"/>
      <c r="U1" s="766" t="s">
        <v>686</v>
      </c>
      <c r="V1" s="766"/>
      <c r="W1" s="41"/>
      <c r="X1" s="41"/>
    </row>
    <row r="2" spans="1:24" s="15" customFormat="1" ht="20.25">
      <c r="E2" s="664" t="s">
        <v>734</v>
      </c>
      <c r="F2" s="664"/>
      <c r="G2" s="664"/>
      <c r="H2" s="664"/>
      <c r="I2" s="664"/>
      <c r="J2" s="664"/>
      <c r="K2" s="664"/>
      <c r="L2" s="664"/>
      <c r="M2" s="664"/>
      <c r="N2" s="664"/>
      <c r="O2" s="664"/>
      <c r="P2" s="664"/>
    </row>
    <row r="3" spans="1:24" s="15" customFormat="1" ht="20.25">
      <c r="H3" s="42"/>
      <c r="I3" s="42"/>
      <c r="J3" s="42"/>
      <c r="K3" s="42"/>
      <c r="L3" s="42"/>
      <c r="M3" s="42"/>
      <c r="N3" s="42"/>
      <c r="O3" s="42"/>
      <c r="P3" s="42"/>
    </row>
    <row r="4" spans="1:24" ht="15.75">
      <c r="C4" s="665" t="s">
        <v>750</v>
      </c>
      <c r="D4" s="665"/>
      <c r="E4" s="665"/>
      <c r="F4" s="665"/>
      <c r="G4" s="665"/>
      <c r="H4" s="665"/>
      <c r="I4" s="665"/>
      <c r="J4" s="665"/>
      <c r="K4" s="665"/>
      <c r="L4" s="665"/>
      <c r="M4" s="665"/>
      <c r="N4" s="665"/>
      <c r="O4" s="665"/>
      <c r="P4" s="665"/>
      <c r="Q4" s="665"/>
      <c r="R4" s="45"/>
      <c r="S4" s="110"/>
      <c r="T4" s="110"/>
      <c r="U4" s="110"/>
      <c r="V4" s="110"/>
      <c r="W4" s="104"/>
    </row>
    <row r="5" spans="1:24">
      <c r="C5" s="73"/>
      <c r="D5" s="73"/>
      <c r="E5" s="73"/>
      <c r="F5" s="73"/>
      <c r="G5" s="73"/>
      <c r="H5" s="73"/>
      <c r="M5" s="73"/>
      <c r="N5" s="73"/>
      <c r="O5" s="73"/>
      <c r="P5" s="73"/>
      <c r="Q5" s="73"/>
      <c r="R5" s="73"/>
      <c r="S5" s="73"/>
      <c r="T5" s="73"/>
      <c r="U5" s="73"/>
      <c r="V5" s="73"/>
      <c r="W5" s="73"/>
    </row>
    <row r="6" spans="1:24">
      <c r="A6" s="76" t="s">
        <v>919</v>
      </c>
      <c r="B6" s="83"/>
    </row>
    <row r="7" spans="1:24">
      <c r="B7" s="328"/>
    </row>
    <row r="8" spans="1:24" s="76" customFormat="1" ht="24.75" customHeight="1">
      <c r="A8" s="613" t="s">
        <v>2</v>
      </c>
      <c r="B8" s="1017" t="s">
        <v>3</v>
      </c>
      <c r="C8" s="1014" t="s">
        <v>679</v>
      </c>
      <c r="D8" s="1015"/>
      <c r="E8" s="1015"/>
      <c r="F8" s="1015"/>
      <c r="G8" s="1014" t="s">
        <v>683</v>
      </c>
      <c r="H8" s="1015"/>
      <c r="I8" s="1015"/>
      <c r="J8" s="1015"/>
      <c r="K8" s="1014" t="s">
        <v>684</v>
      </c>
      <c r="L8" s="1015"/>
      <c r="M8" s="1015"/>
      <c r="N8" s="1015"/>
      <c r="O8" s="1014" t="s">
        <v>685</v>
      </c>
      <c r="P8" s="1015"/>
      <c r="Q8" s="1015"/>
      <c r="R8" s="1015"/>
      <c r="S8" s="1061" t="s">
        <v>16</v>
      </c>
      <c r="T8" s="1062"/>
      <c r="U8" s="1062"/>
      <c r="V8" s="1062"/>
    </row>
    <row r="9" spans="1:24" s="77" customFormat="1" ht="29.25" customHeight="1">
      <c r="A9" s="613"/>
      <c r="B9" s="1017"/>
      <c r="C9" s="1047" t="s">
        <v>680</v>
      </c>
      <c r="D9" s="1049" t="s">
        <v>682</v>
      </c>
      <c r="E9" s="1050"/>
      <c r="F9" s="1051"/>
      <c r="G9" s="1047" t="s">
        <v>680</v>
      </c>
      <c r="H9" s="1049" t="s">
        <v>682</v>
      </c>
      <c r="I9" s="1050"/>
      <c r="J9" s="1051"/>
      <c r="K9" s="1047" t="s">
        <v>680</v>
      </c>
      <c r="L9" s="1049" t="s">
        <v>682</v>
      </c>
      <c r="M9" s="1050"/>
      <c r="N9" s="1051"/>
      <c r="O9" s="1047" t="s">
        <v>680</v>
      </c>
      <c r="P9" s="1049" t="s">
        <v>682</v>
      </c>
      <c r="Q9" s="1050"/>
      <c r="R9" s="1051"/>
      <c r="S9" s="1047" t="s">
        <v>680</v>
      </c>
      <c r="T9" s="1049" t="s">
        <v>682</v>
      </c>
      <c r="U9" s="1050"/>
      <c r="V9" s="1051"/>
    </row>
    <row r="10" spans="1:24" s="77" customFormat="1" ht="31.5" customHeight="1">
      <c r="A10" s="613"/>
      <c r="B10" s="1017"/>
      <c r="C10" s="1048"/>
      <c r="D10" s="71" t="s">
        <v>681</v>
      </c>
      <c r="E10" s="71" t="s">
        <v>195</v>
      </c>
      <c r="F10" s="71" t="s">
        <v>16</v>
      </c>
      <c r="G10" s="1048"/>
      <c r="H10" s="71" t="s">
        <v>681</v>
      </c>
      <c r="I10" s="71" t="s">
        <v>195</v>
      </c>
      <c r="J10" s="71" t="s">
        <v>16</v>
      </c>
      <c r="K10" s="1048"/>
      <c r="L10" s="71" t="s">
        <v>681</v>
      </c>
      <c r="M10" s="71" t="s">
        <v>195</v>
      </c>
      <c r="N10" s="71" t="s">
        <v>16</v>
      </c>
      <c r="O10" s="1048"/>
      <c r="P10" s="71" t="s">
        <v>681</v>
      </c>
      <c r="Q10" s="71" t="s">
        <v>195</v>
      </c>
      <c r="R10" s="71" t="s">
        <v>16</v>
      </c>
      <c r="S10" s="1048"/>
      <c r="T10" s="71" t="s">
        <v>681</v>
      </c>
      <c r="U10" s="71" t="s">
        <v>195</v>
      </c>
      <c r="V10" s="71" t="s">
        <v>16</v>
      </c>
    </row>
    <row r="11" spans="1:24" s="152" customFormat="1" ht="16.149999999999999" customHeight="1">
      <c r="A11" s="329">
        <v>1</v>
      </c>
      <c r="B11" s="151">
        <v>2</v>
      </c>
      <c r="C11" s="151">
        <v>3</v>
      </c>
      <c r="D11" s="329">
        <v>4</v>
      </c>
      <c r="E11" s="151">
        <v>5</v>
      </c>
      <c r="F11" s="151">
        <v>6</v>
      </c>
      <c r="G11" s="329">
        <v>7</v>
      </c>
      <c r="H11" s="151">
        <v>8</v>
      </c>
      <c r="I11" s="151">
        <v>9</v>
      </c>
      <c r="J11" s="329">
        <v>10</v>
      </c>
      <c r="K11" s="151">
        <v>11</v>
      </c>
      <c r="L11" s="151">
        <v>12</v>
      </c>
      <c r="M11" s="329">
        <v>13</v>
      </c>
      <c r="N11" s="151">
        <v>14</v>
      </c>
      <c r="O11" s="151">
        <v>15</v>
      </c>
      <c r="P11" s="329">
        <v>16</v>
      </c>
      <c r="Q11" s="151">
        <v>17</v>
      </c>
      <c r="R11" s="151">
        <v>18</v>
      </c>
      <c r="S11" s="329">
        <v>19</v>
      </c>
      <c r="T11" s="151">
        <v>20</v>
      </c>
      <c r="U11" s="151">
        <v>21</v>
      </c>
      <c r="V11" s="329">
        <v>22</v>
      </c>
    </row>
    <row r="12" spans="1:24">
      <c r="A12" s="113">
        <v>1</v>
      </c>
      <c r="B12" s="379" t="s">
        <v>887</v>
      </c>
      <c r="C12" s="458">
        <v>48.962140687076413</v>
      </c>
      <c r="D12" s="548">
        <f>C12*6000/100000</f>
        <v>2.9377284412245848</v>
      </c>
      <c r="E12" s="548">
        <f>C12*4000/100000</f>
        <v>1.9584856274830564</v>
      </c>
      <c r="F12" s="548">
        <f>SUM(D12:E12)</f>
        <v>4.896214068707641</v>
      </c>
      <c r="G12" s="458">
        <v>50.795228628230618</v>
      </c>
      <c r="H12" s="548">
        <f>G12*9000/100000</f>
        <v>4.5715705765407559</v>
      </c>
      <c r="I12" s="548">
        <f>G12*6000/100000</f>
        <v>3.0477137176938371</v>
      </c>
      <c r="J12" s="548">
        <f>SUM(H12:I12)</f>
        <v>7.6192842942345926</v>
      </c>
      <c r="K12" s="458">
        <v>18.471382865268396</v>
      </c>
      <c r="L12" s="548">
        <f>K12*12000/100000</f>
        <v>2.2165659438322076</v>
      </c>
      <c r="M12" s="548">
        <f>K12*8000/100000</f>
        <v>1.4777106292214717</v>
      </c>
      <c r="N12" s="548">
        <f>SUM(L12:M12)</f>
        <v>3.6942765730536795</v>
      </c>
      <c r="O12" s="458">
        <v>7.8579234972677598</v>
      </c>
      <c r="P12" s="548">
        <f>O12*15000/100000</f>
        <v>1.1786885245901639</v>
      </c>
      <c r="Q12" s="548">
        <f>O12*10000/100000</f>
        <v>0.78579234972677603</v>
      </c>
      <c r="R12" s="548">
        <f>SUM(P12:Q12)</f>
        <v>1.96448087431694</v>
      </c>
      <c r="S12" s="547">
        <f>C12+G12+K12+O12</f>
        <v>126.08667567784319</v>
      </c>
      <c r="T12" s="548">
        <f>D12+H12+L12+P12</f>
        <v>10.904553486187712</v>
      </c>
      <c r="U12" s="548">
        <f>E12+I12+M12+Q12</f>
        <v>7.2697023241251415</v>
      </c>
      <c r="V12" s="548">
        <f>SUM(T12:U12)</f>
        <v>18.174255810312854</v>
      </c>
      <c r="W12" s="571">
        <f>D12+H12+L12+P12</f>
        <v>10.904553486187712</v>
      </c>
    </row>
    <row r="13" spans="1:24">
      <c r="A13" s="113">
        <v>2</v>
      </c>
      <c r="B13" s="379" t="s">
        <v>888</v>
      </c>
      <c r="C13" s="458">
        <v>26.790605281607853</v>
      </c>
      <c r="D13" s="548">
        <f t="shared" ref="D13:D44" si="0">C13*6000/100000</f>
        <v>1.6074363168964712</v>
      </c>
      <c r="E13" s="548">
        <f t="shared" ref="E13:E44" si="1">C13*4000/100000</f>
        <v>1.0716242112643142</v>
      </c>
      <c r="F13" s="548">
        <f t="shared" ref="F13:F44" si="2">SUM(D13:E13)</f>
        <v>2.6790605281607851</v>
      </c>
      <c r="G13" s="458">
        <v>46.87014277968553</v>
      </c>
      <c r="H13" s="548">
        <f t="shared" ref="H13:H44" si="3">G13*9000/100000</f>
        <v>4.2183128501716975</v>
      </c>
      <c r="I13" s="548">
        <f t="shared" ref="I13:I44" si="4">G13*6000/100000</f>
        <v>2.8122085667811318</v>
      </c>
      <c r="J13" s="548">
        <f t="shared" ref="J13:J44" si="5">SUM(H13:I13)</f>
        <v>7.0305214169528298</v>
      </c>
      <c r="K13" s="458">
        <v>26.783505154639172</v>
      </c>
      <c r="L13" s="548">
        <f t="shared" ref="L13:L44" si="6">K13*12000/100000</f>
        <v>3.2140206185567006</v>
      </c>
      <c r="M13" s="548">
        <f t="shared" ref="M13:M44" si="7">K13*8000/100000</f>
        <v>2.142680412371134</v>
      </c>
      <c r="N13" s="548">
        <f t="shared" ref="N13:N44" si="8">SUM(L13:M13)</f>
        <v>5.3567010309278347</v>
      </c>
      <c r="O13" s="458">
        <v>17.795885567341692</v>
      </c>
      <c r="P13" s="548">
        <f t="shared" ref="P13:P44" si="9">O13*15000/100000</f>
        <v>2.6693828351012536</v>
      </c>
      <c r="Q13" s="548">
        <f t="shared" ref="Q13:Q44" si="10">O13*10000/100000</f>
        <v>1.7795885567341692</v>
      </c>
      <c r="R13" s="548">
        <f t="shared" ref="R13:R44" si="11">SUM(P13:Q13)</f>
        <v>4.448971391835423</v>
      </c>
      <c r="S13" s="547">
        <f t="shared" ref="S13:S44" si="12">C13+G13+K13+O13</f>
        <v>118.24013878327426</v>
      </c>
      <c r="T13" s="548">
        <f t="shared" ref="T13:T44" si="13">D13+H13+L13+P13</f>
        <v>11.709152620726123</v>
      </c>
      <c r="U13" s="548">
        <f t="shared" ref="U13:U44" si="14">E13+I13+M13+Q13</f>
        <v>7.8061017471507492</v>
      </c>
      <c r="V13" s="548">
        <f t="shared" ref="V13:V44" si="15">SUM(T13:U13)</f>
        <v>19.515254367876871</v>
      </c>
    </row>
    <row r="14" spans="1:24">
      <c r="A14" s="113">
        <v>3</v>
      </c>
      <c r="B14" s="379" t="s">
        <v>889</v>
      </c>
      <c r="C14" s="458">
        <v>112.01244449637767</v>
      </c>
      <c r="D14" s="548">
        <f t="shared" si="0"/>
        <v>6.7207466697826597</v>
      </c>
      <c r="E14" s="548">
        <f t="shared" si="1"/>
        <v>4.4804977798551064</v>
      </c>
      <c r="F14" s="548">
        <f t="shared" si="2"/>
        <v>11.201244449637766</v>
      </c>
      <c r="G14" s="458">
        <v>65.110247605277422</v>
      </c>
      <c r="H14" s="548">
        <f t="shared" si="3"/>
        <v>5.8599222844749681</v>
      </c>
      <c r="I14" s="548">
        <f t="shared" si="4"/>
        <v>3.906614856316645</v>
      </c>
      <c r="J14" s="548">
        <f t="shared" si="5"/>
        <v>9.7665371407916126</v>
      </c>
      <c r="K14" s="458">
        <v>34.172058300746535</v>
      </c>
      <c r="L14" s="548">
        <f t="shared" si="6"/>
        <v>4.1006469960895844</v>
      </c>
      <c r="M14" s="548">
        <f t="shared" si="7"/>
        <v>2.7337646640597226</v>
      </c>
      <c r="N14" s="548">
        <f t="shared" si="8"/>
        <v>6.834411660149307</v>
      </c>
      <c r="O14" s="458">
        <v>43.449694631951139</v>
      </c>
      <c r="P14" s="548">
        <f t="shared" si="9"/>
        <v>6.5174541947926707</v>
      </c>
      <c r="Q14" s="548">
        <f t="shared" si="10"/>
        <v>4.3449694631951141</v>
      </c>
      <c r="R14" s="548">
        <f t="shared" si="11"/>
        <v>10.862423657987785</v>
      </c>
      <c r="S14" s="547">
        <f t="shared" si="12"/>
        <v>254.74444503435276</v>
      </c>
      <c r="T14" s="548">
        <f t="shared" si="13"/>
        <v>23.198770145139882</v>
      </c>
      <c r="U14" s="548">
        <f t="shared" si="14"/>
        <v>15.465846763426587</v>
      </c>
      <c r="V14" s="548">
        <f t="shared" si="15"/>
        <v>38.664616908566472</v>
      </c>
    </row>
    <row r="15" spans="1:24">
      <c r="A15" s="113">
        <v>4</v>
      </c>
      <c r="B15" s="379" t="s">
        <v>890</v>
      </c>
      <c r="C15" s="458">
        <v>119.17200280439356</v>
      </c>
      <c r="D15" s="548">
        <f t="shared" si="0"/>
        <v>7.1503201682636126</v>
      </c>
      <c r="E15" s="548">
        <f t="shared" si="1"/>
        <v>4.766880112175742</v>
      </c>
      <c r="F15" s="548">
        <f t="shared" si="2"/>
        <v>11.917200280439355</v>
      </c>
      <c r="G15" s="458">
        <v>72.036869690945238</v>
      </c>
      <c r="H15" s="548">
        <f t="shared" si="3"/>
        <v>6.4833182721850715</v>
      </c>
      <c r="I15" s="548">
        <f t="shared" si="4"/>
        <v>4.322212181456714</v>
      </c>
      <c r="J15" s="548">
        <f t="shared" si="5"/>
        <v>10.805530453641786</v>
      </c>
      <c r="K15" s="458">
        <v>68.34411660149307</v>
      </c>
      <c r="L15" s="548">
        <f t="shared" si="6"/>
        <v>8.2012939921791688</v>
      </c>
      <c r="M15" s="548">
        <f t="shared" si="7"/>
        <v>5.4675293281194453</v>
      </c>
      <c r="N15" s="548">
        <f t="shared" si="8"/>
        <v>13.668823320298614</v>
      </c>
      <c r="O15" s="458">
        <v>50.152041144326589</v>
      </c>
      <c r="P15" s="548">
        <f t="shared" si="9"/>
        <v>7.5228061716489876</v>
      </c>
      <c r="Q15" s="548">
        <f t="shared" si="10"/>
        <v>5.0152041144326587</v>
      </c>
      <c r="R15" s="548">
        <f t="shared" si="11"/>
        <v>12.538010286081647</v>
      </c>
      <c r="S15" s="547">
        <f t="shared" si="12"/>
        <v>309.70503024115845</v>
      </c>
      <c r="T15" s="548">
        <f t="shared" si="13"/>
        <v>29.35773860427684</v>
      </c>
      <c r="U15" s="548">
        <f t="shared" si="14"/>
        <v>19.571825736184561</v>
      </c>
      <c r="V15" s="548">
        <f t="shared" si="15"/>
        <v>48.929564340461397</v>
      </c>
    </row>
    <row r="16" spans="1:24">
      <c r="A16" s="113">
        <v>5</v>
      </c>
      <c r="B16" s="379" t="s">
        <v>891</v>
      </c>
      <c r="C16" s="458">
        <v>133.49111942042532</v>
      </c>
      <c r="D16" s="548">
        <f t="shared" si="0"/>
        <v>8.0094671652255194</v>
      </c>
      <c r="E16" s="548">
        <f t="shared" si="1"/>
        <v>5.3396447768170132</v>
      </c>
      <c r="F16" s="548">
        <f t="shared" si="2"/>
        <v>13.349111942042533</v>
      </c>
      <c r="G16" s="458">
        <v>100.66690764503886</v>
      </c>
      <c r="H16" s="548">
        <f t="shared" si="3"/>
        <v>9.0600216880534976</v>
      </c>
      <c r="I16" s="548">
        <f t="shared" si="4"/>
        <v>6.0400144587023314</v>
      </c>
      <c r="J16" s="548">
        <f t="shared" si="5"/>
        <v>15.10003614675583</v>
      </c>
      <c r="K16" s="458">
        <v>23.32012086740135</v>
      </c>
      <c r="L16" s="548">
        <f t="shared" si="6"/>
        <v>2.7984145040881621</v>
      </c>
      <c r="M16" s="548">
        <f t="shared" si="7"/>
        <v>1.865609669392108</v>
      </c>
      <c r="N16" s="548">
        <f t="shared" si="8"/>
        <v>4.6640241734802697</v>
      </c>
      <c r="O16" s="458">
        <v>18.258116361298615</v>
      </c>
      <c r="P16" s="548">
        <f t="shared" si="9"/>
        <v>2.7387174541947923</v>
      </c>
      <c r="Q16" s="548">
        <f t="shared" si="10"/>
        <v>1.8258116361298615</v>
      </c>
      <c r="R16" s="548">
        <f t="shared" si="11"/>
        <v>4.5645290903246538</v>
      </c>
      <c r="S16" s="547">
        <f t="shared" si="12"/>
        <v>275.73626429416413</v>
      </c>
      <c r="T16" s="548">
        <f t="shared" si="13"/>
        <v>22.606620811561971</v>
      </c>
      <c r="U16" s="548">
        <f t="shared" si="14"/>
        <v>15.071080541041313</v>
      </c>
      <c r="V16" s="548">
        <f t="shared" si="15"/>
        <v>37.677701352603286</v>
      </c>
    </row>
    <row r="17" spans="1:22">
      <c r="A17" s="113">
        <v>6</v>
      </c>
      <c r="B17" s="379" t="s">
        <v>892</v>
      </c>
      <c r="C17" s="458">
        <v>155.6626548258939</v>
      </c>
      <c r="D17" s="548">
        <f t="shared" si="0"/>
        <v>9.3397592895536334</v>
      </c>
      <c r="E17" s="548">
        <f t="shared" si="1"/>
        <v>6.2265061930357559</v>
      </c>
      <c r="F17" s="548">
        <f t="shared" si="2"/>
        <v>15.56626548258939</v>
      </c>
      <c r="G17" s="458">
        <v>91.200524127959525</v>
      </c>
      <c r="H17" s="548">
        <f t="shared" si="3"/>
        <v>8.2080471715163572</v>
      </c>
      <c r="I17" s="548">
        <f t="shared" si="4"/>
        <v>5.4720314476775718</v>
      </c>
      <c r="J17" s="548">
        <f t="shared" si="5"/>
        <v>13.680078619193928</v>
      </c>
      <c r="K17" s="458">
        <v>34.172058300746535</v>
      </c>
      <c r="L17" s="548">
        <f t="shared" si="6"/>
        <v>4.1006469960895844</v>
      </c>
      <c r="M17" s="548">
        <f t="shared" si="7"/>
        <v>2.7337646640597226</v>
      </c>
      <c r="N17" s="548">
        <f t="shared" si="8"/>
        <v>6.834411660149307</v>
      </c>
      <c r="O17" s="458">
        <v>19.875924140147863</v>
      </c>
      <c r="P17" s="548">
        <f t="shared" si="9"/>
        <v>2.9813886210221789</v>
      </c>
      <c r="Q17" s="548">
        <f t="shared" si="10"/>
        <v>1.9875924140147863</v>
      </c>
      <c r="R17" s="548">
        <f t="shared" si="11"/>
        <v>4.9689810350369648</v>
      </c>
      <c r="S17" s="547">
        <f t="shared" si="12"/>
        <v>300.91116139474781</v>
      </c>
      <c r="T17" s="548">
        <f t="shared" si="13"/>
        <v>24.629842078181753</v>
      </c>
      <c r="U17" s="548">
        <f t="shared" si="14"/>
        <v>16.419894718787837</v>
      </c>
      <c r="V17" s="548">
        <f t="shared" si="15"/>
        <v>41.04973679696959</v>
      </c>
    </row>
    <row r="18" spans="1:22">
      <c r="A18" s="113">
        <v>7</v>
      </c>
      <c r="B18" s="379" t="s">
        <v>893</v>
      </c>
      <c r="C18" s="458">
        <v>139.72686375321337</v>
      </c>
      <c r="D18" s="548">
        <f t="shared" si="0"/>
        <v>8.3836118251928031</v>
      </c>
      <c r="E18" s="548">
        <f t="shared" si="1"/>
        <v>5.5890745501285348</v>
      </c>
      <c r="F18" s="548">
        <f t="shared" si="2"/>
        <v>13.972686375321338</v>
      </c>
      <c r="G18" s="458">
        <v>83.581239833724922</v>
      </c>
      <c r="H18" s="548">
        <f t="shared" si="3"/>
        <v>7.5223115850352427</v>
      </c>
      <c r="I18" s="548">
        <f t="shared" si="4"/>
        <v>5.0148743900234951</v>
      </c>
      <c r="J18" s="548">
        <f t="shared" si="5"/>
        <v>12.537185975058737</v>
      </c>
      <c r="K18" s="458">
        <v>32.324920014219693</v>
      </c>
      <c r="L18" s="548">
        <f t="shared" si="6"/>
        <v>3.8789904017063632</v>
      </c>
      <c r="M18" s="548">
        <f t="shared" si="7"/>
        <v>2.5859936011375755</v>
      </c>
      <c r="N18" s="548">
        <f t="shared" si="8"/>
        <v>6.4649840028439387</v>
      </c>
      <c r="O18" s="458">
        <v>6.702346512375442</v>
      </c>
      <c r="P18" s="548">
        <f t="shared" si="9"/>
        <v>1.0053519768563164</v>
      </c>
      <c r="Q18" s="548">
        <f t="shared" si="10"/>
        <v>0.67023465123754422</v>
      </c>
      <c r="R18" s="548">
        <f t="shared" si="11"/>
        <v>1.6755866280938605</v>
      </c>
      <c r="S18" s="547">
        <f t="shared" si="12"/>
        <v>262.33537011353337</v>
      </c>
      <c r="T18" s="548">
        <f t="shared" si="13"/>
        <v>20.790265788790727</v>
      </c>
      <c r="U18" s="548">
        <f t="shared" si="14"/>
        <v>13.86017719252715</v>
      </c>
      <c r="V18" s="548">
        <f t="shared" si="15"/>
        <v>34.65044298131788</v>
      </c>
    </row>
    <row r="19" spans="1:22">
      <c r="A19" s="113">
        <v>8</v>
      </c>
      <c r="B19" s="379" t="s">
        <v>894</v>
      </c>
      <c r="C19" s="458">
        <v>128.87204954428606</v>
      </c>
      <c r="D19" s="548">
        <f t="shared" si="0"/>
        <v>7.7323229726571636</v>
      </c>
      <c r="E19" s="548">
        <f t="shared" si="1"/>
        <v>5.1548819817714424</v>
      </c>
      <c r="F19" s="548">
        <f t="shared" si="2"/>
        <v>12.887204954428606</v>
      </c>
      <c r="G19" s="458">
        <v>110.36417856497381</v>
      </c>
      <c r="H19" s="548">
        <f t="shared" si="3"/>
        <v>9.9327760708476429</v>
      </c>
      <c r="I19" s="548">
        <f t="shared" si="4"/>
        <v>6.6218507138984286</v>
      </c>
      <c r="J19" s="548">
        <f t="shared" si="5"/>
        <v>16.55462678474607</v>
      </c>
      <c r="K19" s="458">
        <v>48.487380021329535</v>
      </c>
      <c r="L19" s="548">
        <f t="shared" si="6"/>
        <v>5.8184856025595435</v>
      </c>
      <c r="M19" s="548">
        <f t="shared" si="7"/>
        <v>3.8789904017063628</v>
      </c>
      <c r="N19" s="548">
        <f t="shared" si="8"/>
        <v>9.6974760042659067</v>
      </c>
      <c r="O19" s="458">
        <v>23.11153969784635</v>
      </c>
      <c r="P19" s="548">
        <f t="shared" si="9"/>
        <v>3.4667309546769527</v>
      </c>
      <c r="Q19" s="548">
        <f t="shared" si="10"/>
        <v>2.3111539697846353</v>
      </c>
      <c r="R19" s="548">
        <f t="shared" si="11"/>
        <v>5.7778849244615884</v>
      </c>
      <c r="S19" s="547">
        <f t="shared" si="12"/>
        <v>310.83514782843577</v>
      </c>
      <c r="T19" s="548">
        <f t="shared" si="13"/>
        <v>26.950315600741305</v>
      </c>
      <c r="U19" s="548">
        <f t="shared" si="14"/>
        <v>17.966877067160869</v>
      </c>
      <c r="V19" s="548">
        <f t="shared" si="15"/>
        <v>44.917192667902171</v>
      </c>
    </row>
    <row r="20" spans="1:22">
      <c r="A20" s="113">
        <v>9</v>
      </c>
      <c r="B20" s="379" t="s">
        <v>895</v>
      </c>
      <c r="C20" s="458">
        <v>51.040722131339095</v>
      </c>
      <c r="D20" s="548">
        <f t="shared" si="0"/>
        <v>3.0624433278803456</v>
      </c>
      <c r="E20" s="548">
        <f t="shared" si="1"/>
        <v>2.041628885253564</v>
      </c>
      <c r="F20" s="548">
        <f t="shared" si="2"/>
        <v>5.1040722131339091</v>
      </c>
      <c r="G20" s="458">
        <v>32.324236399783125</v>
      </c>
      <c r="H20" s="548">
        <f t="shared" si="3"/>
        <v>2.9091812759804814</v>
      </c>
      <c r="I20" s="548">
        <f t="shared" si="4"/>
        <v>1.9394541839869877</v>
      </c>
      <c r="J20" s="548">
        <f t="shared" si="5"/>
        <v>4.8486354599674693</v>
      </c>
      <c r="K20" s="458">
        <v>39.020796302879482</v>
      </c>
      <c r="L20" s="548">
        <f t="shared" si="6"/>
        <v>4.6824955563455379</v>
      </c>
      <c r="M20" s="548">
        <f t="shared" si="7"/>
        <v>3.1216637042303588</v>
      </c>
      <c r="N20" s="548">
        <f t="shared" si="8"/>
        <v>7.8041592605758972</v>
      </c>
      <c r="O20" s="458">
        <v>9.0135004821600759</v>
      </c>
      <c r="P20" s="548">
        <f t="shared" si="9"/>
        <v>1.3520250723240115</v>
      </c>
      <c r="Q20" s="548">
        <f t="shared" si="10"/>
        <v>0.90135004821600762</v>
      </c>
      <c r="R20" s="548">
        <f t="shared" si="11"/>
        <v>2.253375120540019</v>
      </c>
      <c r="S20" s="547">
        <f t="shared" si="12"/>
        <v>131.3992553161618</v>
      </c>
      <c r="T20" s="548">
        <f t="shared" si="13"/>
        <v>12.006145232530375</v>
      </c>
      <c r="U20" s="548">
        <f t="shared" si="14"/>
        <v>8.0040968216869182</v>
      </c>
      <c r="V20" s="548">
        <f t="shared" si="15"/>
        <v>20.010242054217294</v>
      </c>
    </row>
    <row r="21" spans="1:22">
      <c r="A21" s="113">
        <v>10</v>
      </c>
      <c r="B21" s="379" t="s">
        <v>896</v>
      </c>
      <c r="C21" s="458">
        <v>77.138466931526054</v>
      </c>
      <c r="D21" s="548">
        <f t="shared" si="0"/>
        <v>4.6283080158915633</v>
      </c>
      <c r="E21" s="548">
        <f t="shared" si="1"/>
        <v>3.085538677261042</v>
      </c>
      <c r="F21" s="548">
        <f t="shared" si="2"/>
        <v>7.7138466931526057</v>
      </c>
      <c r="G21" s="458">
        <v>52.642327851075372</v>
      </c>
      <c r="H21" s="548">
        <f t="shared" si="3"/>
        <v>4.7378095065967836</v>
      </c>
      <c r="I21" s="548">
        <f t="shared" si="4"/>
        <v>3.1585396710645219</v>
      </c>
      <c r="J21" s="548">
        <f t="shared" si="5"/>
        <v>7.8963491776613051</v>
      </c>
      <c r="K21" s="458">
        <v>16.855136864557412</v>
      </c>
      <c r="L21" s="548">
        <f t="shared" si="6"/>
        <v>2.0226164237468893</v>
      </c>
      <c r="M21" s="548">
        <f t="shared" si="7"/>
        <v>1.3484109491645928</v>
      </c>
      <c r="N21" s="548">
        <f t="shared" si="8"/>
        <v>3.3710273729114819</v>
      </c>
      <c r="O21" s="458">
        <v>9.2446158791385411</v>
      </c>
      <c r="P21" s="548">
        <f t="shared" si="9"/>
        <v>1.3866923818707813</v>
      </c>
      <c r="Q21" s="548">
        <f t="shared" si="10"/>
        <v>0.92446158791385413</v>
      </c>
      <c r="R21" s="548">
        <f t="shared" si="11"/>
        <v>2.3111539697846353</v>
      </c>
      <c r="S21" s="547">
        <f t="shared" si="12"/>
        <v>155.88054752629736</v>
      </c>
      <c r="T21" s="548">
        <f t="shared" si="13"/>
        <v>12.775426328106018</v>
      </c>
      <c r="U21" s="548">
        <f t="shared" si="14"/>
        <v>8.516950885404011</v>
      </c>
      <c r="V21" s="548">
        <f t="shared" si="15"/>
        <v>21.292377213510029</v>
      </c>
    </row>
    <row r="22" spans="1:22">
      <c r="A22" s="113">
        <v>11</v>
      </c>
      <c r="B22" s="379" t="s">
        <v>897</v>
      </c>
      <c r="C22" s="458">
        <v>166.28651554101427</v>
      </c>
      <c r="D22" s="548">
        <f t="shared" si="0"/>
        <v>9.9771909324608554</v>
      </c>
      <c r="E22" s="548">
        <f t="shared" si="1"/>
        <v>6.6514606216405703</v>
      </c>
      <c r="F22" s="548">
        <f t="shared" si="2"/>
        <v>16.628651554101424</v>
      </c>
      <c r="G22" s="458">
        <v>118.67612506777516</v>
      </c>
      <c r="H22" s="548">
        <f t="shared" si="3"/>
        <v>10.680851256099764</v>
      </c>
      <c r="I22" s="548">
        <f t="shared" si="4"/>
        <v>7.1205675040665097</v>
      </c>
      <c r="J22" s="548">
        <f t="shared" si="5"/>
        <v>17.801418760166275</v>
      </c>
      <c r="K22" s="458">
        <v>31.863135442587982</v>
      </c>
      <c r="L22" s="548">
        <f t="shared" si="6"/>
        <v>3.8235762531105579</v>
      </c>
      <c r="M22" s="548">
        <f t="shared" si="7"/>
        <v>2.5490508354070385</v>
      </c>
      <c r="N22" s="548">
        <f t="shared" si="8"/>
        <v>6.3726270885175964</v>
      </c>
      <c r="O22" s="458">
        <v>28.196078431372548</v>
      </c>
      <c r="P22" s="548">
        <f t="shared" si="9"/>
        <v>4.2294117647058824</v>
      </c>
      <c r="Q22" s="548">
        <f t="shared" si="10"/>
        <v>2.8196078431372547</v>
      </c>
      <c r="R22" s="548">
        <f t="shared" si="11"/>
        <v>7.0490196078431371</v>
      </c>
      <c r="S22" s="547">
        <f t="shared" si="12"/>
        <v>345.02185448274997</v>
      </c>
      <c r="T22" s="548">
        <f t="shared" si="13"/>
        <v>28.711030206377064</v>
      </c>
      <c r="U22" s="548">
        <f t="shared" si="14"/>
        <v>19.140686804251374</v>
      </c>
      <c r="V22" s="548">
        <f t="shared" si="15"/>
        <v>47.851717010628434</v>
      </c>
    </row>
    <row r="23" spans="1:22">
      <c r="A23" s="113">
        <v>12</v>
      </c>
      <c r="B23" s="379" t="s">
        <v>898</v>
      </c>
      <c r="C23" s="458">
        <v>127.25537508763732</v>
      </c>
      <c r="D23" s="548">
        <f t="shared" si="0"/>
        <v>7.6353225052582392</v>
      </c>
      <c r="E23" s="548">
        <f t="shared" si="1"/>
        <v>5.0902150035054925</v>
      </c>
      <c r="F23" s="548">
        <f t="shared" si="2"/>
        <v>12.725537508763733</v>
      </c>
      <c r="G23" s="458">
        <v>81.734140610880175</v>
      </c>
      <c r="H23" s="548">
        <f t="shared" si="3"/>
        <v>7.3560726549792159</v>
      </c>
      <c r="I23" s="548">
        <f t="shared" si="4"/>
        <v>4.9040484366528112</v>
      </c>
      <c r="J23" s="548">
        <f t="shared" si="5"/>
        <v>12.260121091632026</v>
      </c>
      <c r="K23" s="458">
        <v>31.401350870956271</v>
      </c>
      <c r="L23" s="548">
        <f t="shared" si="6"/>
        <v>3.7681621045147522</v>
      </c>
      <c r="M23" s="548">
        <f t="shared" si="7"/>
        <v>2.5121080696765015</v>
      </c>
      <c r="N23" s="548">
        <f t="shared" si="8"/>
        <v>6.2802701741912532</v>
      </c>
      <c r="O23" s="458">
        <v>46.2230793956927</v>
      </c>
      <c r="P23" s="548">
        <f t="shared" si="9"/>
        <v>6.9334619093539054</v>
      </c>
      <c r="Q23" s="548">
        <f t="shared" si="10"/>
        <v>4.6223079395692706</v>
      </c>
      <c r="R23" s="548">
        <f t="shared" si="11"/>
        <v>11.555769848923177</v>
      </c>
      <c r="S23" s="547">
        <f t="shared" si="12"/>
        <v>286.61394596516647</v>
      </c>
      <c r="T23" s="548">
        <f t="shared" si="13"/>
        <v>25.693019174106112</v>
      </c>
      <c r="U23" s="548">
        <f t="shared" si="14"/>
        <v>17.128679449404075</v>
      </c>
      <c r="V23" s="548">
        <f t="shared" si="15"/>
        <v>42.821698623510187</v>
      </c>
    </row>
    <row r="24" spans="1:22">
      <c r="A24" s="113">
        <v>13</v>
      </c>
      <c r="B24" s="379" t="s">
        <v>899</v>
      </c>
      <c r="C24" s="458">
        <v>98.386188361766756</v>
      </c>
      <c r="D24" s="548">
        <f t="shared" si="0"/>
        <v>5.9031713017060046</v>
      </c>
      <c r="E24" s="548">
        <f t="shared" si="1"/>
        <v>3.9354475344706703</v>
      </c>
      <c r="F24" s="548">
        <f t="shared" si="2"/>
        <v>9.8386188361766749</v>
      </c>
      <c r="G24" s="458">
        <v>56.336526296764859</v>
      </c>
      <c r="H24" s="548">
        <f t="shared" si="3"/>
        <v>5.0702873667088371</v>
      </c>
      <c r="I24" s="548">
        <f t="shared" si="4"/>
        <v>3.3801915778058911</v>
      </c>
      <c r="J24" s="548">
        <f t="shared" si="5"/>
        <v>8.4504789445147281</v>
      </c>
      <c r="K24" s="458">
        <v>57.030394596516174</v>
      </c>
      <c r="L24" s="548">
        <f t="shared" si="6"/>
        <v>6.8436473515819412</v>
      </c>
      <c r="M24" s="548">
        <f t="shared" si="7"/>
        <v>4.5624315677212941</v>
      </c>
      <c r="N24" s="548">
        <f t="shared" si="8"/>
        <v>11.406078919303235</v>
      </c>
      <c r="O24" s="458">
        <v>18.720347155255546</v>
      </c>
      <c r="P24" s="548">
        <f t="shared" si="9"/>
        <v>2.8080520732883318</v>
      </c>
      <c r="Q24" s="548">
        <f t="shared" si="10"/>
        <v>1.8720347155255546</v>
      </c>
      <c r="R24" s="548">
        <f t="shared" si="11"/>
        <v>4.6800867888138864</v>
      </c>
      <c r="S24" s="547">
        <f t="shared" si="12"/>
        <v>230.47345641030336</v>
      </c>
      <c r="T24" s="548">
        <f t="shared" si="13"/>
        <v>20.625158093285116</v>
      </c>
      <c r="U24" s="548">
        <f t="shared" si="14"/>
        <v>13.750105395523409</v>
      </c>
      <c r="V24" s="548">
        <f t="shared" si="15"/>
        <v>34.375263488808528</v>
      </c>
    </row>
    <row r="25" spans="1:22">
      <c r="A25" s="113">
        <v>14</v>
      </c>
      <c r="B25" s="379" t="s">
        <v>900</v>
      </c>
      <c r="C25" s="458">
        <v>104.6219326945548</v>
      </c>
      <c r="D25" s="548">
        <f t="shared" si="0"/>
        <v>6.2773159616732874</v>
      </c>
      <c r="E25" s="548">
        <f t="shared" si="1"/>
        <v>4.1848773077821919</v>
      </c>
      <c r="F25" s="548">
        <f t="shared" si="2"/>
        <v>10.462193269455479</v>
      </c>
      <c r="G25" s="458">
        <v>65.802909813844224</v>
      </c>
      <c r="H25" s="548">
        <f t="shared" si="3"/>
        <v>5.9222618832459801</v>
      </c>
      <c r="I25" s="548">
        <f t="shared" si="4"/>
        <v>3.9481745888306534</v>
      </c>
      <c r="J25" s="548">
        <f t="shared" si="5"/>
        <v>9.8704364720766335</v>
      </c>
      <c r="K25" s="458">
        <v>19.394952008531817</v>
      </c>
      <c r="L25" s="548">
        <f t="shared" si="6"/>
        <v>2.3273942410238182</v>
      </c>
      <c r="M25" s="548">
        <f t="shared" si="7"/>
        <v>1.5515961606825455</v>
      </c>
      <c r="N25" s="548">
        <f t="shared" si="8"/>
        <v>3.8789904017063637</v>
      </c>
      <c r="O25" s="458">
        <v>7.1645773063323688</v>
      </c>
      <c r="P25" s="548">
        <f t="shared" si="9"/>
        <v>1.0746865959498553</v>
      </c>
      <c r="Q25" s="548">
        <f t="shared" si="10"/>
        <v>0.71645773063323692</v>
      </c>
      <c r="R25" s="548">
        <f t="shared" si="11"/>
        <v>1.7911443265830922</v>
      </c>
      <c r="S25" s="547">
        <f t="shared" si="12"/>
        <v>196.98437182326322</v>
      </c>
      <c r="T25" s="548">
        <f t="shared" si="13"/>
        <v>15.601658681892941</v>
      </c>
      <c r="U25" s="548">
        <f t="shared" si="14"/>
        <v>10.401105787928628</v>
      </c>
      <c r="V25" s="548">
        <f t="shared" si="15"/>
        <v>26.002764469821571</v>
      </c>
    </row>
    <row r="26" spans="1:22">
      <c r="A26" s="113">
        <v>15</v>
      </c>
      <c r="B26" s="379" t="s">
        <v>901</v>
      </c>
      <c r="C26" s="458">
        <v>59.355047908389807</v>
      </c>
      <c r="D26" s="548">
        <f t="shared" si="0"/>
        <v>3.5613028745033883</v>
      </c>
      <c r="E26" s="548">
        <f t="shared" si="1"/>
        <v>2.3742019163355925</v>
      </c>
      <c r="F26" s="548">
        <f t="shared" si="2"/>
        <v>5.9355047908389809</v>
      </c>
      <c r="G26" s="458">
        <v>30.246249774082777</v>
      </c>
      <c r="H26" s="548">
        <f t="shared" si="3"/>
        <v>2.7221624796674497</v>
      </c>
      <c r="I26" s="548">
        <f t="shared" si="4"/>
        <v>1.8147749864449667</v>
      </c>
      <c r="J26" s="548">
        <f t="shared" si="5"/>
        <v>4.5369374661124162</v>
      </c>
      <c r="K26" s="458">
        <v>6.4649840028439378</v>
      </c>
      <c r="L26" s="548">
        <f t="shared" si="6"/>
        <v>0.77579808034127262</v>
      </c>
      <c r="M26" s="548">
        <f t="shared" si="7"/>
        <v>0.51719872022751501</v>
      </c>
      <c r="N26" s="548">
        <f t="shared" si="8"/>
        <v>1.2929968005687877</v>
      </c>
      <c r="O26" s="458">
        <v>1.8489231758277083</v>
      </c>
      <c r="P26" s="548">
        <f t="shared" si="9"/>
        <v>0.27733847637415626</v>
      </c>
      <c r="Q26" s="548">
        <f t="shared" si="10"/>
        <v>0.1848923175827708</v>
      </c>
      <c r="R26" s="548">
        <f t="shared" si="11"/>
        <v>0.46223079395692707</v>
      </c>
      <c r="S26" s="547">
        <f t="shared" si="12"/>
        <v>97.915204861144232</v>
      </c>
      <c r="T26" s="548">
        <f t="shared" si="13"/>
        <v>7.3366019108862668</v>
      </c>
      <c r="U26" s="548">
        <f t="shared" si="14"/>
        <v>4.8910679405908439</v>
      </c>
      <c r="V26" s="548">
        <f t="shared" si="15"/>
        <v>12.22766985147711</v>
      </c>
    </row>
    <row r="27" spans="1:22">
      <c r="A27" s="113">
        <v>16</v>
      </c>
      <c r="B27" s="379" t="s">
        <v>902</v>
      </c>
      <c r="C27" s="458">
        <v>27.021558775414817</v>
      </c>
      <c r="D27" s="548">
        <f t="shared" si="0"/>
        <v>1.6212935265248891</v>
      </c>
      <c r="E27" s="548">
        <f t="shared" si="1"/>
        <v>1.0808623510165927</v>
      </c>
      <c r="F27" s="548">
        <f t="shared" si="2"/>
        <v>2.7021558775414816</v>
      </c>
      <c r="G27" s="458">
        <v>17.778330019880716</v>
      </c>
      <c r="H27" s="548">
        <f t="shared" si="3"/>
        <v>1.6000497017892645</v>
      </c>
      <c r="I27" s="548">
        <f t="shared" si="4"/>
        <v>1.066699801192843</v>
      </c>
      <c r="J27" s="548">
        <f t="shared" si="5"/>
        <v>2.6667495029821078</v>
      </c>
      <c r="K27" s="458">
        <v>26.321720583007469</v>
      </c>
      <c r="L27" s="548">
        <f t="shared" si="6"/>
        <v>3.1586064699608962</v>
      </c>
      <c r="M27" s="548">
        <f t="shared" si="7"/>
        <v>2.1057376466405975</v>
      </c>
      <c r="N27" s="548">
        <f t="shared" si="8"/>
        <v>5.2643441166014942</v>
      </c>
      <c r="O27" s="458">
        <v>5.7778849244615875</v>
      </c>
      <c r="P27" s="548">
        <f t="shared" si="9"/>
        <v>0.86668273866923817</v>
      </c>
      <c r="Q27" s="548">
        <f t="shared" si="10"/>
        <v>0.57778849244615882</v>
      </c>
      <c r="R27" s="548">
        <f t="shared" si="11"/>
        <v>1.4444712311153971</v>
      </c>
      <c r="S27" s="547">
        <f t="shared" si="12"/>
        <v>76.89949430276458</v>
      </c>
      <c r="T27" s="548">
        <f t="shared" si="13"/>
        <v>7.2466324369442887</v>
      </c>
      <c r="U27" s="548">
        <f t="shared" si="14"/>
        <v>4.8310882912961919</v>
      </c>
      <c r="V27" s="548">
        <f t="shared" si="15"/>
        <v>12.077720728240481</v>
      </c>
    </row>
    <row r="28" spans="1:22">
      <c r="A28" s="113">
        <v>17</v>
      </c>
      <c r="B28" s="379" t="s">
        <v>903</v>
      </c>
      <c r="C28" s="458">
        <v>154.73884085066604</v>
      </c>
      <c r="D28" s="548">
        <f t="shared" si="0"/>
        <v>9.2843304510399616</v>
      </c>
      <c r="E28" s="548">
        <f t="shared" si="1"/>
        <v>6.1895536340266419</v>
      </c>
      <c r="F28" s="548">
        <f t="shared" si="2"/>
        <v>15.473884085066604</v>
      </c>
      <c r="G28" s="458">
        <v>90.046087113681551</v>
      </c>
      <c r="H28" s="548">
        <f t="shared" si="3"/>
        <v>8.1041478402313398</v>
      </c>
      <c r="I28" s="548">
        <f t="shared" si="4"/>
        <v>5.4027652268208932</v>
      </c>
      <c r="J28" s="548">
        <f t="shared" si="5"/>
        <v>13.506913067052233</v>
      </c>
      <c r="K28" s="458">
        <v>58.415748311411306</v>
      </c>
      <c r="L28" s="548">
        <f t="shared" si="6"/>
        <v>7.0098897973693566</v>
      </c>
      <c r="M28" s="548">
        <f t="shared" si="7"/>
        <v>4.6732598649129047</v>
      </c>
      <c r="N28" s="548">
        <f t="shared" si="8"/>
        <v>11.683149662282261</v>
      </c>
      <c r="O28" s="458">
        <v>26.809386049501768</v>
      </c>
      <c r="P28" s="548">
        <f t="shared" si="9"/>
        <v>4.0214079074252655</v>
      </c>
      <c r="Q28" s="548">
        <f t="shared" si="10"/>
        <v>2.6809386049501769</v>
      </c>
      <c r="R28" s="548">
        <f t="shared" si="11"/>
        <v>6.702346512375442</v>
      </c>
      <c r="S28" s="547">
        <f t="shared" si="12"/>
        <v>330.01006232526066</v>
      </c>
      <c r="T28" s="548">
        <f t="shared" si="13"/>
        <v>28.419775996065923</v>
      </c>
      <c r="U28" s="548">
        <f t="shared" si="14"/>
        <v>18.946517330710616</v>
      </c>
      <c r="V28" s="548">
        <f t="shared" si="15"/>
        <v>47.366293326776542</v>
      </c>
    </row>
    <row r="29" spans="1:22">
      <c r="A29" s="113">
        <v>18</v>
      </c>
      <c r="B29" s="379" t="s">
        <v>904</v>
      </c>
      <c r="C29" s="458">
        <v>148.27214302407103</v>
      </c>
      <c r="D29" s="548">
        <f t="shared" si="0"/>
        <v>8.8963285814442621</v>
      </c>
      <c r="E29" s="548">
        <f t="shared" si="1"/>
        <v>5.9308857209628414</v>
      </c>
      <c r="F29" s="548">
        <f t="shared" si="2"/>
        <v>14.827214302407103</v>
      </c>
      <c r="G29" s="458">
        <v>48.948129405385863</v>
      </c>
      <c r="H29" s="548">
        <f t="shared" si="3"/>
        <v>4.4053316464847283</v>
      </c>
      <c r="I29" s="548">
        <f t="shared" si="4"/>
        <v>2.9368877643231519</v>
      </c>
      <c r="J29" s="548">
        <f t="shared" si="5"/>
        <v>7.3422194108078802</v>
      </c>
      <c r="K29" s="458">
        <v>35.788304301457515</v>
      </c>
      <c r="L29" s="548">
        <f t="shared" si="6"/>
        <v>4.2945965161749013</v>
      </c>
      <c r="M29" s="548">
        <f t="shared" si="7"/>
        <v>2.8630643441166015</v>
      </c>
      <c r="N29" s="548">
        <f t="shared" si="8"/>
        <v>7.1576608602915028</v>
      </c>
      <c r="O29" s="458">
        <v>8.7823850851816125</v>
      </c>
      <c r="P29" s="548">
        <f t="shared" si="9"/>
        <v>1.3173577627772419</v>
      </c>
      <c r="Q29" s="548">
        <f t="shared" si="10"/>
        <v>0.87823850851816121</v>
      </c>
      <c r="R29" s="548">
        <f t="shared" si="11"/>
        <v>2.1955962712954031</v>
      </c>
      <c r="S29" s="547">
        <f t="shared" si="12"/>
        <v>241.790961816096</v>
      </c>
      <c r="T29" s="548">
        <f t="shared" si="13"/>
        <v>18.913614506881135</v>
      </c>
      <c r="U29" s="548">
        <f t="shared" si="14"/>
        <v>12.609076337920756</v>
      </c>
      <c r="V29" s="548">
        <f t="shared" si="15"/>
        <v>31.522690844801893</v>
      </c>
    </row>
    <row r="30" spans="1:22">
      <c r="A30" s="113">
        <v>19</v>
      </c>
      <c r="B30" s="379" t="s">
        <v>905</v>
      </c>
      <c r="C30" s="458">
        <v>136.03160785230196</v>
      </c>
      <c r="D30" s="548">
        <f t="shared" si="0"/>
        <v>8.1618964711381174</v>
      </c>
      <c r="E30" s="548">
        <f t="shared" si="1"/>
        <v>5.4412643140920789</v>
      </c>
      <c r="F30" s="548">
        <f t="shared" si="2"/>
        <v>13.603160785230196</v>
      </c>
      <c r="G30" s="458">
        <v>55.182089282486906</v>
      </c>
      <c r="H30" s="548">
        <f t="shared" si="3"/>
        <v>4.9663880354238215</v>
      </c>
      <c r="I30" s="548">
        <f t="shared" si="4"/>
        <v>3.3109253569492143</v>
      </c>
      <c r="J30" s="548">
        <f t="shared" si="5"/>
        <v>8.2773133923730349</v>
      </c>
      <c r="K30" s="458">
        <v>82.65943832207607</v>
      </c>
      <c r="L30" s="548">
        <f t="shared" si="6"/>
        <v>9.9191325986491279</v>
      </c>
      <c r="M30" s="548">
        <f t="shared" si="7"/>
        <v>6.612755065766085</v>
      </c>
      <c r="N30" s="548">
        <f t="shared" si="8"/>
        <v>16.531887664415212</v>
      </c>
      <c r="O30" s="458">
        <v>66.330118932819019</v>
      </c>
      <c r="P30" s="548">
        <f t="shared" si="9"/>
        <v>9.9495178399228532</v>
      </c>
      <c r="Q30" s="548">
        <f t="shared" si="10"/>
        <v>6.6330118932819015</v>
      </c>
      <c r="R30" s="548">
        <f t="shared" si="11"/>
        <v>16.582529733204755</v>
      </c>
      <c r="S30" s="547">
        <f t="shared" si="12"/>
        <v>340.20325438968393</v>
      </c>
      <c r="T30" s="548">
        <f t="shared" si="13"/>
        <v>32.996934945133923</v>
      </c>
      <c r="U30" s="548">
        <f t="shared" si="14"/>
        <v>21.997956630089277</v>
      </c>
      <c r="V30" s="548">
        <f t="shared" si="15"/>
        <v>54.9948915752232</v>
      </c>
    </row>
    <row r="31" spans="1:22">
      <c r="A31" s="113">
        <v>20</v>
      </c>
      <c r="B31" s="379" t="s">
        <v>906</v>
      </c>
      <c r="C31" s="458">
        <v>148.96500350549195</v>
      </c>
      <c r="D31" s="548">
        <f t="shared" si="0"/>
        <v>8.9379002103295164</v>
      </c>
      <c r="E31" s="548">
        <f t="shared" si="1"/>
        <v>5.9586001402196773</v>
      </c>
      <c r="F31" s="548">
        <f t="shared" si="2"/>
        <v>14.896500350549193</v>
      </c>
      <c r="G31" s="458">
        <v>80.117928790891014</v>
      </c>
      <c r="H31" s="548">
        <f t="shared" si="3"/>
        <v>7.2106135911801914</v>
      </c>
      <c r="I31" s="548">
        <f t="shared" si="4"/>
        <v>4.8070757274534603</v>
      </c>
      <c r="J31" s="548">
        <f t="shared" si="5"/>
        <v>12.017689318633652</v>
      </c>
      <c r="K31" s="458">
        <v>20.780305723426945</v>
      </c>
      <c r="L31" s="548">
        <f t="shared" si="6"/>
        <v>2.4936366868112336</v>
      </c>
      <c r="M31" s="548">
        <f t="shared" si="7"/>
        <v>1.6624244578741554</v>
      </c>
      <c r="N31" s="548">
        <f t="shared" si="8"/>
        <v>4.1560611446853892</v>
      </c>
      <c r="O31" s="458">
        <v>5.7778849244615875</v>
      </c>
      <c r="P31" s="548">
        <f t="shared" si="9"/>
        <v>0.86668273866923817</v>
      </c>
      <c r="Q31" s="548">
        <f t="shared" si="10"/>
        <v>0.57778849244615882</v>
      </c>
      <c r="R31" s="548">
        <f t="shared" si="11"/>
        <v>1.4444712311153971</v>
      </c>
      <c r="S31" s="547">
        <f t="shared" si="12"/>
        <v>255.6411229442715</v>
      </c>
      <c r="T31" s="548">
        <f t="shared" si="13"/>
        <v>19.508833226990177</v>
      </c>
      <c r="U31" s="548">
        <f t="shared" si="14"/>
        <v>13.005888817993453</v>
      </c>
      <c r="V31" s="548">
        <f t="shared" si="15"/>
        <v>32.514722044983628</v>
      </c>
    </row>
    <row r="32" spans="1:22">
      <c r="A32" s="113">
        <v>21</v>
      </c>
      <c r="B32" s="379" t="s">
        <v>907</v>
      </c>
      <c r="C32" s="458">
        <v>156.81742229492872</v>
      </c>
      <c r="D32" s="548">
        <f t="shared" si="0"/>
        <v>9.4090453376957228</v>
      </c>
      <c r="E32" s="548">
        <f t="shared" si="1"/>
        <v>6.2726968917971488</v>
      </c>
      <c r="F32" s="548">
        <f t="shared" si="2"/>
        <v>15.681742229492873</v>
      </c>
      <c r="G32" s="458">
        <v>57.721850713898419</v>
      </c>
      <c r="H32" s="548">
        <f t="shared" si="3"/>
        <v>5.1949665642508576</v>
      </c>
      <c r="I32" s="548">
        <f t="shared" si="4"/>
        <v>3.4633110428339049</v>
      </c>
      <c r="J32" s="548">
        <f t="shared" si="5"/>
        <v>8.6582776070847629</v>
      </c>
      <c r="K32" s="458">
        <v>78.734269463206545</v>
      </c>
      <c r="L32" s="548">
        <f t="shared" si="6"/>
        <v>9.4481123355847849</v>
      </c>
      <c r="M32" s="548">
        <f t="shared" si="7"/>
        <v>6.2987415570565233</v>
      </c>
      <c r="N32" s="548">
        <f t="shared" si="8"/>
        <v>15.746853892641308</v>
      </c>
      <c r="O32" s="458">
        <v>24.49823207971713</v>
      </c>
      <c r="P32" s="548">
        <f t="shared" si="9"/>
        <v>3.6747348119575691</v>
      </c>
      <c r="Q32" s="548">
        <f t="shared" si="10"/>
        <v>2.449823207971713</v>
      </c>
      <c r="R32" s="548">
        <f t="shared" si="11"/>
        <v>6.1245580199292817</v>
      </c>
      <c r="S32" s="547">
        <f t="shared" si="12"/>
        <v>317.77177455175081</v>
      </c>
      <c r="T32" s="548">
        <f t="shared" si="13"/>
        <v>27.726859049488937</v>
      </c>
      <c r="U32" s="548">
        <f t="shared" si="14"/>
        <v>18.484572699659289</v>
      </c>
      <c r="V32" s="548">
        <f t="shared" si="15"/>
        <v>46.211431749148225</v>
      </c>
    </row>
    <row r="33" spans="1:48">
      <c r="A33" s="113">
        <v>22</v>
      </c>
      <c r="B33" s="379" t="s">
        <v>908</v>
      </c>
      <c r="C33" s="458">
        <v>58.200280439354984</v>
      </c>
      <c r="D33" s="548">
        <f t="shared" si="0"/>
        <v>3.492016826361299</v>
      </c>
      <c r="E33" s="548">
        <f t="shared" si="1"/>
        <v>2.3280112175741992</v>
      </c>
      <c r="F33" s="548">
        <f t="shared" si="2"/>
        <v>5.8200280439354977</v>
      </c>
      <c r="G33" s="458">
        <v>49.640791613952644</v>
      </c>
      <c r="H33" s="548">
        <f t="shared" si="3"/>
        <v>4.4676712452557377</v>
      </c>
      <c r="I33" s="548">
        <f t="shared" si="4"/>
        <v>2.9784474968371586</v>
      </c>
      <c r="J33" s="548">
        <f t="shared" si="5"/>
        <v>7.4461187420928958</v>
      </c>
      <c r="K33" s="458">
        <v>13.391752577319586</v>
      </c>
      <c r="L33" s="548">
        <f t="shared" si="6"/>
        <v>1.6070103092783503</v>
      </c>
      <c r="M33" s="548">
        <f t="shared" si="7"/>
        <v>1.071340206185567</v>
      </c>
      <c r="N33" s="548">
        <f t="shared" si="8"/>
        <v>2.6783505154639173</v>
      </c>
      <c r="O33" s="458">
        <v>19.644808743169399</v>
      </c>
      <c r="P33" s="548">
        <f t="shared" si="9"/>
        <v>2.9467213114754101</v>
      </c>
      <c r="Q33" s="548">
        <f t="shared" si="10"/>
        <v>1.96448087431694</v>
      </c>
      <c r="R33" s="548">
        <f t="shared" si="11"/>
        <v>4.9112021857923498</v>
      </c>
      <c r="S33" s="547">
        <f t="shared" si="12"/>
        <v>140.87763337379661</v>
      </c>
      <c r="T33" s="548">
        <f t="shared" si="13"/>
        <v>12.513419692370796</v>
      </c>
      <c r="U33" s="548">
        <f t="shared" si="14"/>
        <v>8.3422797949138658</v>
      </c>
      <c r="V33" s="548">
        <f t="shared" si="15"/>
        <v>20.85569948728466</v>
      </c>
    </row>
    <row r="34" spans="1:48">
      <c r="A34" s="113">
        <v>23</v>
      </c>
      <c r="B34" s="379" t="s">
        <v>909</v>
      </c>
      <c r="C34" s="458">
        <v>128.87204954428606</v>
      </c>
      <c r="D34" s="548">
        <f t="shared" si="0"/>
        <v>7.7323229726571636</v>
      </c>
      <c r="E34" s="548">
        <f t="shared" si="1"/>
        <v>5.1548819817714424</v>
      </c>
      <c r="F34" s="548">
        <f t="shared" si="2"/>
        <v>12.887204954428606</v>
      </c>
      <c r="G34" s="458">
        <v>103.43755647930597</v>
      </c>
      <c r="H34" s="548">
        <f t="shared" si="3"/>
        <v>9.3093800831375368</v>
      </c>
      <c r="I34" s="548">
        <f t="shared" si="4"/>
        <v>6.2062533887583573</v>
      </c>
      <c r="J34" s="548">
        <f t="shared" si="5"/>
        <v>15.515633471895894</v>
      </c>
      <c r="K34" s="458">
        <v>54.259687166725918</v>
      </c>
      <c r="L34" s="548">
        <f t="shared" si="6"/>
        <v>6.5111624600071103</v>
      </c>
      <c r="M34" s="548">
        <f t="shared" si="7"/>
        <v>4.3407749733380738</v>
      </c>
      <c r="N34" s="548">
        <f t="shared" si="8"/>
        <v>10.851937433345185</v>
      </c>
      <c r="O34" s="458">
        <v>24.729347476695597</v>
      </c>
      <c r="P34" s="548">
        <f t="shared" si="9"/>
        <v>3.7094021215043398</v>
      </c>
      <c r="Q34" s="548">
        <f t="shared" si="10"/>
        <v>2.4729347476695596</v>
      </c>
      <c r="R34" s="548">
        <f t="shared" si="11"/>
        <v>6.1823368691738994</v>
      </c>
      <c r="S34" s="547">
        <f t="shared" si="12"/>
        <v>311.29864066701356</v>
      </c>
      <c r="T34" s="548">
        <f t="shared" si="13"/>
        <v>27.262267637306149</v>
      </c>
      <c r="U34" s="548">
        <f t="shared" si="14"/>
        <v>18.174845091537431</v>
      </c>
      <c r="V34" s="548">
        <f t="shared" si="15"/>
        <v>45.43711272884358</v>
      </c>
    </row>
    <row r="35" spans="1:48">
      <c r="A35" s="113">
        <v>24</v>
      </c>
      <c r="B35" s="379" t="s">
        <v>910</v>
      </c>
      <c r="C35" s="458">
        <v>139.26495676559944</v>
      </c>
      <c r="D35" s="548">
        <f t="shared" si="0"/>
        <v>8.3558974059359663</v>
      </c>
      <c r="E35" s="548">
        <f t="shared" si="1"/>
        <v>5.5705982706239769</v>
      </c>
      <c r="F35" s="548">
        <f t="shared" si="2"/>
        <v>13.926495676559943</v>
      </c>
      <c r="G35" s="458">
        <v>53.334990059642138</v>
      </c>
      <c r="H35" s="548">
        <f t="shared" si="3"/>
        <v>4.8001491053677929</v>
      </c>
      <c r="I35" s="548">
        <f t="shared" si="4"/>
        <v>3.2000994035785286</v>
      </c>
      <c r="J35" s="548">
        <f t="shared" si="5"/>
        <v>8.0002485089463207</v>
      </c>
      <c r="K35" s="458">
        <v>70.422147173835754</v>
      </c>
      <c r="L35" s="548">
        <f t="shared" si="6"/>
        <v>8.4506576608602906</v>
      </c>
      <c r="M35" s="548">
        <f t="shared" si="7"/>
        <v>5.6337717739068598</v>
      </c>
      <c r="N35" s="548">
        <f t="shared" si="8"/>
        <v>14.08442943476715</v>
      </c>
      <c r="O35" s="458">
        <v>35.360655737704917</v>
      </c>
      <c r="P35" s="548">
        <f t="shared" si="9"/>
        <v>5.304098360655737</v>
      </c>
      <c r="Q35" s="548">
        <f t="shared" si="10"/>
        <v>3.5360655737704918</v>
      </c>
      <c r="R35" s="548">
        <f t="shared" si="11"/>
        <v>8.8401639344262293</v>
      </c>
      <c r="S35" s="547">
        <f t="shared" si="12"/>
        <v>298.38274973678227</v>
      </c>
      <c r="T35" s="548">
        <f t="shared" si="13"/>
        <v>26.910802532819787</v>
      </c>
      <c r="U35" s="548">
        <f t="shared" si="14"/>
        <v>17.940535021879857</v>
      </c>
      <c r="V35" s="548">
        <f t="shared" si="15"/>
        <v>44.85133755469964</v>
      </c>
    </row>
    <row r="36" spans="1:48">
      <c r="A36" s="113">
        <v>25</v>
      </c>
      <c r="B36" s="379" t="s">
        <v>911</v>
      </c>
      <c r="C36" s="458">
        <v>95.61474643608318</v>
      </c>
      <c r="D36" s="548">
        <f t="shared" si="0"/>
        <v>5.7368847861649908</v>
      </c>
      <c r="E36" s="548">
        <f t="shared" si="1"/>
        <v>3.824589857443327</v>
      </c>
      <c r="F36" s="548">
        <f t="shared" si="2"/>
        <v>9.5614746436083173</v>
      </c>
      <c r="G36" s="458">
        <v>41.097957708295681</v>
      </c>
      <c r="H36" s="548">
        <f t="shared" si="3"/>
        <v>3.6988161937466111</v>
      </c>
      <c r="I36" s="548">
        <f t="shared" si="4"/>
        <v>2.4658774624977409</v>
      </c>
      <c r="J36" s="548">
        <f t="shared" si="5"/>
        <v>6.1646936562443519</v>
      </c>
      <c r="K36" s="458">
        <v>38.789904017063634</v>
      </c>
      <c r="L36" s="548">
        <f t="shared" si="6"/>
        <v>4.6547884820476364</v>
      </c>
      <c r="M36" s="548">
        <f t="shared" si="7"/>
        <v>3.1031923213650909</v>
      </c>
      <c r="N36" s="548">
        <f t="shared" si="8"/>
        <v>7.7579808034127273</v>
      </c>
      <c r="O36" s="458">
        <v>18.489231758277082</v>
      </c>
      <c r="P36" s="548">
        <f t="shared" si="9"/>
        <v>2.7733847637415625</v>
      </c>
      <c r="Q36" s="548">
        <f t="shared" si="10"/>
        <v>1.8489231758277083</v>
      </c>
      <c r="R36" s="548">
        <f t="shared" si="11"/>
        <v>4.6223079395692706</v>
      </c>
      <c r="S36" s="547">
        <f t="shared" si="12"/>
        <v>193.99183991971955</v>
      </c>
      <c r="T36" s="548">
        <f t="shared" si="13"/>
        <v>16.863874225700798</v>
      </c>
      <c r="U36" s="548">
        <f t="shared" si="14"/>
        <v>11.242582817133867</v>
      </c>
      <c r="V36" s="548">
        <f t="shared" si="15"/>
        <v>28.106457042834663</v>
      </c>
    </row>
    <row r="37" spans="1:48">
      <c r="A37" s="113">
        <v>26</v>
      </c>
      <c r="B37" s="379" t="s">
        <v>912</v>
      </c>
      <c r="C37" s="458">
        <v>199.31286515541015</v>
      </c>
      <c r="D37" s="548">
        <f t="shared" si="0"/>
        <v>11.958771909324609</v>
      </c>
      <c r="E37" s="548">
        <f t="shared" si="1"/>
        <v>7.9725146062164054</v>
      </c>
      <c r="F37" s="548">
        <f t="shared" si="2"/>
        <v>19.931286515541014</v>
      </c>
      <c r="G37" s="458">
        <v>164.8536056388939</v>
      </c>
      <c r="H37" s="548">
        <f t="shared" si="3"/>
        <v>14.836824507500451</v>
      </c>
      <c r="I37" s="548">
        <f t="shared" si="4"/>
        <v>9.8912163383336349</v>
      </c>
      <c r="J37" s="548">
        <f t="shared" si="5"/>
        <v>24.728040845834087</v>
      </c>
      <c r="K37" s="458">
        <v>40.175257731958766</v>
      </c>
      <c r="L37" s="548">
        <f t="shared" si="6"/>
        <v>4.8210309278350518</v>
      </c>
      <c r="M37" s="548">
        <f t="shared" si="7"/>
        <v>3.2140206185567011</v>
      </c>
      <c r="N37" s="548">
        <f t="shared" si="8"/>
        <v>8.0350515463917525</v>
      </c>
      <c r="O37" s="458">
        <v>5.3156541305046607</v>
      </c>
      <c r="P37" s="548">
        <f t="shared" si="9"/>
        <v>0.79734811957569907</v>
      </c>
      <c r="Q37" s="548">
        <f t="shared" si="10"/>
        <v>0.53156541305046612</v>
      </c>
      <c r="R37" s="548">
        <f t="shared" si="11"/>
        <v>1.3289135326261652</v>
      </c>
      <c r="S37" s="547">
        <f t="shared" si="12"/>
        <v>409.65738265676742</v>
      </c>
      <c r="T37" s="548">
        <f t="shared" si="13"/>
        <v>32.413975464235811</v>
      </c>
      <c r="U37" s="548">
        <f t="shared" si="14"/>
        <v>21.60931697615721</v>
      </c>
      <c r="V37" s="548">
        <f t="shared" si="15"/>
        <v>54.023292440393021</v>
      </c>
    </row>
    <row r="38" spans="1:48">
      <c r="A38" s="113">
        <v>27</v>
      </c>
      <c r="B38" s="379" t="s">
        <v>913</v>
      </c>
      <c r="C38" s="458">
        <v>149.42691049310585</v>
      </c>
      <c r="D38" s="548">
        <f t="shared" si="0"/>
        <v>8.9656146295863515</v>
      </c>
      <c r="E38" s="548">
        <f t="shared" si="1"/>
        <v>5.9770764197242343</v>
      </c>
      <c r="F38" s="548">
        <f t="shared" si="2"/>
        <v>14.942691049310586</v>
      </c>
      <c r="G38" s="458">
        <v>87.04455087655883</v>
      </c>
      <c r="H38" s="548">
        <f t="shared" si="3"/>
        <v>7.8340095788902948</v>
      </c>
      <c r="I38" s="548">
        <f t="shared" si="4"/>
        <v>5.2226730525935299</v>
      </c>
      <c r="J38" s="548">
        <f t="shared" si="5"/>
        <v>13.056682631483824</v>
      </c>
      <c r="K38" s="458">
        <v>24.474582296480627</v>
      </c>
      <c r="L38" s="548">
        <f t="shared" si="6"/>
        <v>2.9369498755776755</v>
      </c>
      <c r="M38" s="548">
        <f t="shared" si="7"/>
        <v>1.9579665837184499</v>
      </c>
      <c r="N38" s="548">
        <f t="shared" si="8"/>
        <v>4.894916459296125</v>
      </c>
      <c r="O38" s="458">
        <v>5.546769527483125</v>
      </c>
      <c r="P38" s="548">
        <f t="shared" si="9"/>
        <v>0.83201542912246873</v>
      </c>
      <c r="Q38" s="548">
        <f t="shared" si="10"/>
        <v>0.55467695274831252</v>
      </c>
      <c r="R38" s="548">
        <f t="shared" si="11"/>
        <v>1.3866923818707813</v>
      </c>
      <c r="S38" s="547">
        <f t="shared" si="12"/>
        <v>266.49281319362842</v>
      </c>
      <c r="T38" s="548">
        <f t="shared" si="13"/>
        <v>20.568589513176789</v>
      </c>
      <c r="U38" s="548">
        <f t="shared" si="14"/>
        <v>13.712393008784527</v>
      </c>
      <c r="V38" s="548">
        <f t="shared" si="15"/>
        <v>34.28098252196132</v>
      </c>
    </row>
    <row r="39" spans="1:48">
      <c r="A39" s="113">
        <v>28</v>
      </c>
      <c r="B39" s="379" t="s">
        <v>914</v>
      </c>
      <c r="C39" s="458">
        <v>185.68660902079927</v>
      </c>
      <c r="D39" s="548">
        <f t="shared" si="0"/>
        <v>11.141196541247957</v>
      </c>
      <c r="E39" s="548">
        <f t="shared" si="1"/>
        <v>7.4274643608319701</v>
      </c>
      <c r="F39" s="548">
        <f t="shared" si="2"/>
        <v>18.568660902079927</v>
      </c>
      <c r="G39" s="458">
        <v>112.21127778781855</v>
      </c>
      <c r="H39" s="548">
        <f t="shared" si="3"/>
        <v>10.09901500090367</v>
      </c>
      <c r="I39" s="548">
        <f t="shared" si="4"/>
        <v>6.7326766672691134</v>
      </c>
      <c r="J39" s="548">
        <f t="shared" si="5"/>
        <v>16.831691668172784</v>
      </c>
      <c r="K39" s="458">
        <v>57.261286882332023</v>
      </c>
      <c r="L39" s="548">
        <f t="shared" si="6"/>
        <v>6.8713544258798427</v>
      </c>
      <c r="M39" s="548">
        <f t="shared" si="7"/>
        <v>4.5809029505865615</v>
      </c>
      <c r="N39" s="548">
        <f t="shared" si="8"/>
        <v>11.452257376466404</v>
      </c>
      <c r="O39" s="458">
        <v>36.978463516554164</v>
      </c>
      <c r="P39" s="548">
        <f t="shared" si="9"/>
        <v>5.546769527483125</v>
      </c>
      <c r="Q39" s="548">
        <f t="shared" si="10"/>
        <v>3.6978463516554165</v>
      </c>
      <c r="R39" s="548">
        <f t="shared" si="11"/>
        <v>9.2446158791385411</v>
      </c>
      <c r="S39" s="547">
        <f t="shared" si="12"/>
        <v>392.13763720750399</v>
      </c>
      <c r="T39" s="548">
        <f t="shared" si="13"/>
        <v>33.658335495514592</v>
      </c>
      <c r="U39" s="548">
        <f t="shared" si="14"/>
        <v>22.438890330343064</v>
      </c>
      <c r="V39" s="548">
        <f t="shared" si="15"/>
        <v>56.097225825857656</v>
      </c>
    </row>
    <row r="40" spans="1:48">
      <c r="A40" s="113">
        <v>29</v>
      </c>
      <c r="B40" s="379" t="s">
        <v>915</v>
      </c>
      <c r="C40" s="458">
        <v>128.17918906286516</v>
      </c>
      <c r="D40" s="548">
        <f t="shared" si="0"/>
        <v>7.6907513437719093</v>
      </c>
      <c r="E40" s="548">
        <f t="shared" si="1"/>
        <v>5.1271675625146065</v>
      </c>
      <c r="F40" s="548">
        <f t="shared" si="2"/>
        <v>12.817918906286515</v>
      </c>
      <c r="G40" s="458">
        <v>106.9008675221399</v>
      </c>
      <c r="H40" s="548">
        <f t="shared" si="3"/>
        <v>9.6210780769925908</v>
      </c>
      <c r="I40" s="548">
        <f t="shared" si="4"/>
        <v>6.4140520513283938</v>
      </c>
      <c r="J40" s="548">
        <f t="shared" si="5"/>
        <v>16.035130128320986</v>
      </c>
      <c r="K40" s="458">
        <v>41.098826875222187</v>
      </c>
      <c r="L40" s="548">
        <f t="shared" si="6"/>
        <v>4.9318592250266624</v>
      </c>
      <c r="M40" s="548">
        <f t="shared" si="7"/>
        <v>3.2879061500177746</v>
      </c>
      <c r="N40" s="548">
        <f t="shared" si="8"/>
        <v>8.2197653750444371</v>
      </c>
      <c r="O40" s="458">
        <v>21.262616522018643</v>
      </c>
      <c r="P40" s="548">
        <f t="shared" si="9"/>
        <v>3.1893924783027963</v>
      </c>
      <c r="Q40" s="548">
        <f t="shared" si="10"/>
        <v>2.1262616522018645</v>
      </c>
      <c r="R40" s="548">
        <f t="shared" si="11"/>
        <v>5.3156541305046607</v>
      </c>
      <c r="S40" s="547">
        <f t="shared" si="12"/>
        <v>297.44149998224589</v>
      </c>
      <c r="T40" s="548">
        <f t="shared" si="13"/>
        <v>25.43308112409396</v>
      </c>
      <c r="U40" s="548">
        <f t="shared" si="14"/>
        <v>16.955387416062642</v>
      </c>
      <c r="V40" s="548">
        <f t="shared" si="15"/>
        <v>42.388468540156602</v>
      </c>
    </row>
    <row r="41" spans="1:48">
      <c r="A41" s="113">
        <v>30</v>
      </c>
      <c r="B41" s="379" t="s">
        <v>916</v>
      </c>
      <c r="C41" s="458">
        <v>213.170074783828</v>
      </c>
      <c r="D41" s="548">
        <f t="shared" si="0"/>
        <v>12.79020448702968</v>
      </c>
      <c r="E41" s="548">
        <f t="shared" si="1"/>
        <v>8.5268029913531205</v>
      </c>
      <c r="F41" s="548">
        <f t="shared" si="2"/>
        <v>21.317007478382799</v>
      </c>
      <c r="G41" s="458">
        <v>148.69148743900234</v>
      </c>
      <c r="H41" s="548">
        <f t="shared" si="3"/>
        <v>13.382233869510211</v>
      </c>
      <c r="I41" s="548">
        <f t="shared" si="4"/>
        <v>8.9214892463401405</v>
      </c>
      <c r="J41" s="548">
        <f t="shared" si="5"/>
        <v>22.303723115850353</v>
      </c>
      <c r="K41" s="458">
        <v>62.340917170280846</v>
      </c>
      <c r="L41" s="548">
        <f t="shared" si="6"/>
        <v>7.4809100604337013</v>
      </c>
      <c r="M41" s="548">
        <f t="shared" si="7"/>
        <v>4.9872733736224673</v>
      </c>
      <c r="N41" s="548">
        <f t="shared" si="8"/>
        <v>12.468183434056169</v>
      </c>
      <c r="O41" s="458">
        <v>51.538733526197369</v>
      </c>
      <c r="P41" s="548">
        <f t="shared" si="9"/>
        <v>7.7308100289296053</v>
      </c>
      <c r="Q41" s="548">
        <f t="shared" si="10"/>
        <v>5.1538733526197369</v>
      </c>
      <c r="R41" s="548">
        <f t="shared" si="11"/>
        <v>12.884683381549342</v>
      </c>
      <c r="S41" s="547">
        <f t="shared" si="12"/>
        <v>475.74121291930851</v>
      </c>
      <c r="T41" s="548">
        <f t="shared" si="13"/>
        <v>41.384158445903196</v>
      </c>
      <c r="U41" s="548">
        <f t="shared" si="14"/>
        <v>27.589438963935464</v>
      </c>
      <c r="V41" s="548">
        <f t="shared" si="15"/>
        <v>68.973597409838661</v>
      </c>
    </row>
    <row r="42" spans="1:48" s="78" customFormat="1">
      <c r="A42" s="113">
        <v>31</v>
      </c>
      <c r="B42" s="379" t="s">
        <v>917</v>
      </c>
      <c r="C42" s="458">
        <v>192.61521383500818</v>
      </c>
      <c r="D42" s="548">
        <f t="shared" si="0"/>
        <v>11.55691283010049</v>
      </c>
      <c r="E42" s="548">
        <f t="shared" si="1"/>
        <v>7.7046085534003268</v>
      </c>
      <c r="F42" s="548">
        <f t="shared" si="2"/>
        <v>19.261521383500817</v>
      </c>
      <c r="G42" s="458">
        <v>168.3169166817278</v>
      </c>
      <c r="H42" s="548">
        <f t="shared" si="3"/>
        <v>15.148522501355503</v>
      </c>
      <c r="I42" s="548">
        <f t="shared" si="4"/>
        <v>10.099015000903668</v>
      </c>
      <c r="J42" s="548">
        <f t="shared" si="5"/>
        <v>25.247537502259171</v>
      </c>
      <c r="K42" s="458">
        <v>70.191254888019898</v>
      </c>
      <c r="L42" s="548">
        <f t="shared" si="6"/>
        <v>8.4229505865623882</v>
      </c>
      <c r="M42" s="548">
        <f t="shared" si="7"/>
        <v>5.6153003910415924</v>
      </c>
      <c r="N42" s="548">
        <f t="shared" si="8"/>
        <v>14.03825097760398</v>
      </c>
      <c r="O42" s="458">
        <v>51.076502732240435</v>
      </c>
      <c r="P42" s="548">
        <f t="shared" si="9"/>
        <v>7.6614754098360649</v>
      </c>
      <c r="Q42" s="548">
        <f t="shared" si="10"/>
        <v>5.1076502732240439</v>
      </c>
      <c r="R42" s="548">
        <f t="shared" si="11"/>
        <v>12.769125683060109</v>
      </c>
      <c r="S42" s="547">
        <f t="shared" si="12"/>
        <v>482.19988813699632</v>
      </c>
      <c r="T42" s="548">
        <f t="shared" si="13"/>
        <v>42.789861327854446</v>
      </c>
      <c r="U42" s="548">
        <f t="shared" si="14"/>
        <v>28.526574218569635</v>
      </c>
      <c r="V42" s="548">
        <f t="shared" si="15"/>
        <v>71.316435546424088</v>
      </c>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row>
    <row r="43" spans="1:48">
      <c r="A43" s="113">
        <v>32</v>
      </c>
      <c r="B43" s="379" t="s">
        <v>918</v>
      </c>
      <c r="C43" s="458">
        <v>142.03639869128301</v>
      </c>
      <c r="D43" s="548">
        <f t="shared" si="0"/>
        <v>8.5221839214769801</v>
      </c>
      <c r="E43" s="548">
        <f t="shared" si="1"/>
        <v>5.6814559476513207</v>
      </c>
      <c r="F43" s="548">
        <f t="shared" si="2"/>
        <v>14.203639869128301</v>
      </c>
      <c r="G43" s="458">
        <v>111.28772817639617</v>
      </c>
      <c r="H43" s="548">
        <f t="shared" si="3"/>
        <v>10.015895535875655</v>
      </c>
      <c r="I43" s="548">
        <f t="shared" si="4"/>
        <v>6.6772636905837697</v>
      </c>
      <c r="J43" s="548">
        <f t="shared" si="5"/>
        <v>16.693159226459425</v>
      </c>
      <c r="K43" s="458">
        <v>35.788304301457515</v>
      </c>
      <c r="L43" s="548">
        <f t="shared" si="6"/>
        <v>4.2945965161749013</v>
      </c>
      <c r="M43" s="548">
        <f t="shared" si="7"/>
        <v>2.8630643441166015</v>
      </c>
      <c r="N43" s="548">
        <f t="shared" si="8"/>
        <v>7.1576608602915028</v>
      </c>
      <c r="O43" s="458">
        <v>3.4667309546769527</v>
      </c>
      <c r="P43" s="548">
        <f t="shared" si="9"/>
        <v>0.52000964320154297</v>
      </c>
      <c r="Q43" s="548">
        <f t="shared" si="10"/>
        <v>0.34667309546769526</v>
      </c>
      <c r="R43" s="548">
        <f t="shared" si="11"/>
        <v>0.86668273866923817</v>
      </c>
      <c r="S43" s="547">
        <f t="shared" si="12"/>
        <v>292.57916212381366</v>
      </c>
      <c r="T43" s="548">
        <f t="shared" si="13"/>
        <v>23.352685616729083</v>
      </c>
      <c r="U43" s="548">
        <f t="shared" si="14"/>
        <v>15.568457077819387</v>
      </c>
      <c r="V43" s="548">
        <f t="shared" si="15"/>
        <v>38.921142694548472</v>
      </c>
    </row>
    <row r="44" spans="1:48" s="550" customFormat="1">
      <c r="A44" s="290"/>
      <c r="B44" s="380" t="s">
        <v>86</v>
      </c>
      <c r="C44" s="457">
        <v>3953</v>
      </c>
      <c r="D44" s="467">
        <f t="shared" si="0"/>
        <v>237.18</v>
      </c>
      <c r="E44" s="467">
        <f t="shared" si="1"/>
        <v>158.12</v>
      </c>
      <c r="F44" s="467">
        <f t="shared" si="2"/>
        <v>395.3</v>
      </c>
      <c r="G44" s="457">
        <v>2555</v>
      </c>
      <c r="H44" s="467">
        <f t="shared" si="3"/>
        <v>229.95</v>
      </c>
      <c r="I44" s="467">
        <f t="shared" si="4"/>
        <v>153.30000000000001</v>
      </c>
      <c r="J44" s="467">
        <f t="shared" si="5"/>
        <v>383.25</v>
      </c>
      <c r="K44" s="457">
        <v>1299</v>
      </c>
      <c r="L44" s="467">
        <f t="shared" si="6"/>
        <v>155.88</v>
      </c>
      <c r="M44" s="467">
        <f t="shared" si="7"/>
        <v>103.92</v>
      </c>
      <c r="N44" s="467">
        <f t="shared" si="8"/>
        <v>259.8</v>
      </c>
      <c r="O44" s="457">
        <v>719</v>
      </c>
      <c r="P44" s="467">
        <f t="shared" si="9"/>
        <v>107.85</v>
      </c>
      <c r="Q44" s="467">
        <f t="shared" si="10"/>
        <v>71.900000000000006</v>
      </c>
      <c r="R44" s="467">
        <f t="shared" si="11"/>
        <v>179.75</v>
      </c>
      <c r="S44" s="549">
        <f t="shared" si="12"/>
        <v>8526</v>
      </c>
      <c r="T44" s="467">
        <f t="shared" si="13"/>
        <v>730.86</v>
      </c>
      <c r="U44" s="467">
        <f t="shared" si="14"/>
        <v>487.24</v>
      </c>
      <c r="V44" s="467">
        <f t="shared" si="15"/>
        <v>1218.0999999999999</v>
      </c>
    </row>
    <row r="46" spans="1:48" s="15" customFormat="1" ht="12.75">
      <c r="A46" s="14" t="s">
        <v>12</v>
      </c>
      <c r="G46" s="14"/>
      <c r="H46" s="14"/>
      <c r="K46" s="14"/>
      <c r="L46" s="14"/>
      <c r="M46" s="14"/>
      <c r="N46" s="14"/>
      <c r="O46" s="14"/>
      <c r="P46" s="14"/>
      <c r="Q46" s="14"/>
      <c r="R46" s="14"/>
      <c r="S46" s="624"/>
      <c r="T46" s="624"/>
      <c r="U46" s="624"/>
      <c r="V46" s="624"/>
    </row>
    <row r="47" spans="1:48" s="15" customFormat="1" ht="12.75" customHeight="1">
      <c r="F47" s="578"/>
      <c r="G47" s="578"/>
      <c r="H47" s="578"/>
      <c r="I47" s="578"/>
      <c r="J47" s="578"/>
      <c r="K47" s="34"/>
      <c r="L47" s="34"/>
      <c r="M47" s="34"/>
      <c r="N47" s="578"/>
      <c r="O47" s="14"/>
      <c r="P47" s="14"/>
      <c r="Q47" s="14"/>
      <c r="R47" s="574" t="s">
        <v>1079</v>
      </c>
      <c r="S47" s="574"/>
      <c r="T47" s="574"/>
      <c r="U47" s="34"/>
      <c r="V47" s="34"/>
    </row>
    <row r="48" spans="1:48" s="15" customFormat="1" ht="17.25" customHeight="1">
      <c r="F48" s="578"/>
      <c r="G48" s="578"/>
      <c r="H48" s="578"/>
      <c r="I48" s="578"/>
      <c r="J48" s="578"/>
      <c r="K48" s="34"/>
      <c r="L48" s="34"/>
      <c r="M48" s="34"/>
      <c r="N48" s="72"/>
      <c r="O48" s="578"/>
      <c r="P48" s="675" t="s">
        <v>1058</v>
      </c>
      <c r="Q48" s="675"/>
      <c r="R48" s="675"/>
      <c r="S48" s="675"/>
      <c r="T48" s="675"/>
      <c r="U48" s="517"/>
      <c r="V48" s="517"/>
    </row>
    <row r="49" spans="1:22" s="15" customFormat="1" ht="14.25" customHeight="1">
      <c r="A49" s="14"/>
      <c r="B49" s="14"/>
      <c r="F49" s="578"/>
      <c r="G49" s="578"/>
      <c r="H49" s="578"/>
      <c r="I49" s="578"/>
      <c r="J49" s="578"/>
      <c r="K49" s="14"/>
      <c r="L49" s="14"/>
      <c r="M49" s="14"/>
      <c r="N49" s="72"/>
      <c r="O49" s="435"/>
      <c r="P49" s="435"/>
      <c r="Q49" s="435"/>
      <c r="R49" s="435"/>
      <c r="S49" s="435"/>
      <c r="T49" s="435"/>
      <c r="U49" s="34"/>
      <c r="V49" s="34"/>
    </row>
    <row r="50" spans="1:22">
      <c r="O50" s="624" t="s">
        <v>1081</v>
      </c>
      <c r="P50" s="624"/>
      <c r="Q50" s="435"/>
      <c r="R50" s="435"/>
      <c r="S50" s="435"/>
      <c r="T50" s="435"/>
    </row>
    <row r="51" spans="1:22">
      <c r="O51" s="14"/>
      <c r="P51" s="14"/>
      <c r="Q51" s="34"/>
      <c r="R51" s="574" t="s">
        <v>1080</v>
      </c>
      <c r="S51" s="574"/>
      <c r="T51" s="574"/>
    </row>
  </sheetData>
  <mergeCells count="23">
    <mergeCell ref="B8:B10"/>
    <mergeCell ref="A8:A10"/>
    <mergeCell ref="O8:R8"/>
    <mergeCell ref="K8:N8"/>
    <mergeCell ref="G8:J8"/>
    <mergeCell ref="L9:N9"/>
    <mergeCell ref="O9:O10"/>
    <mergeCell ref="P48:T48"/>
    <mergeCell ref="O50:P50"/>
    <mergeCell ref="U1:V1"/>
    <mergeCell ref="C8:F8"/>
    <mergeCell ref="D9:F9"/>
    <mergeCell ref="C9:C10"/>
    <mergeCell ref="G9:G10"/>
    <mergeCell ref="S8:V8"/>
    <mergeCell ref="S9:S10"/>
    <mergeCell ref="T9:V9"/>
    <mergeCell ref="E2:P2"/>
    <mergeCell ref="C4:Q4"/>
    <mergeCell ref="P9:R9"/>
    <mergeCell ref="H9:J9"/>
    <mergeCell ref="K9:K10"/>
    <mergeCell ref="S46:V46"/>
  </mergeCells>
  <printOptions horizontalCentered="1"/>
  <pageMargins left="0.70866141732283472" right="0.70866141732283472" top="0.23622047244094491" bottom="0" header="0.31496062992125984" footer="0.31496062992125984"/>
  <pageSetup paperSize="9" scale="69" orientation="landscape" r:id="rId1"/>
</worksheet>
</file>

<file path=xl/worksheets/sheet68.xml><?xml version="1.0" encoding="utf-8"?>
<worksheet xmlns="http://schemas.openxmlformats.org/spreadsheetml/2006/main" xmlns:r="http://schemas.openxmlformats.org/officeDocument/2006/relationships">
  <sheetPr>
    <pageSetUpPr fitToPage="1"/>
  </sheetPr>
  <dimension ref="A1:AD50"/>
  <sheetViews>
    <sheetView view="pageBreakPreview" topLeftCell="A31" zoomScaleNormal="85" zoomScaleSheetLayoutView="100" workbookViewId="0">
      <selection activeCell="I43" sqref="I43"/>
    </sheetView>
  </sheetViews>
  <sheetFormatPr defaultColWidth="8.85546875" defaultRowHeight="14.25"/>
  <cols>
    <col min="1" max="1" width="6.140625" style="70" customWidth="1"/>
    <col min="2" max="2" width="14.42578125" style="70" customWidth="1"/>
    <col min="3" max="3" width="12.140625" style="70" customWidth="1"/>
    <col min="4" max="4" width="11.7109375" style="70" customWidth="1"/>
    <col min="5" max="5" width="11.28515625" style="70" customWidth="1"/>
    <col min="6" max="6" width="17.140625" style="70" customWidth="1"/>
    <col min="7" max="7" width="15.140625" style="70" customWidth="1"/>
    <col min="8" max="8" width="14.42578125" style="70" customWidth="1"/>
    <col min="9" max="9" width="14.85546875" style="70" customWidth="1"/>
    <col min="10" max="10" width="18.42578125" style="70" customWidth="1"/>
    <col min="11" max="11" width="17.28515625" style="70" customWidth="1"/>
    <col min="12" max="12" width="16.28515625" style="70" customWidth="1"/>
    <col min="13" max="16384" width="8.85546875" style="70"/>
  </cols>
  <sheetData>
    <row r="1" spans="1:30" ht="15">
      <c r="B1" s="15"/>
      <c r="C1" s="15"/>
      <c r="D1" s="15"/>
      <c r="E1" s="15"/>
      <c r="F1" s="1"/>
      <c r="G1" s="1"/>
      <c r="H1" s="15"/>
      <c r="J1" s="39"/>
      <c r="K1" s="825" t="s">
        <v>530</v>
      </c>
      <c r="L1" s="825"/>
    </row>
    <row r="2" spans="1:30" ht="15.75">
      <c r="B2" s="663" t="s">
        <v>0</v>
      </c>
      <c r="C2" s="663"/>
      <c r="D2" s="663"/>
      <c r="E2" s="663"/>
      <c r="F2" s="663"/>
      <c r="G2" s="663"/>
      <c r="H2" s="663"/>
      <c r="I2" s="663"/>
      <c r="J2" s="663"/>
    </row>
    <row r="3" spans="1:30" ht="20.25">
      <c r="B3" s="664" t="s">
        <v>734</v>
      </c>
      <c r="C3" s="664"/>
      <c r="D3" s="664"/>
      <c r="E3" s="664"/>
      <c r="F3" s="664"/>
      <c r="G3" s="664"/>
      <c r="H3" s="664"/>
      <c r="I3" s="664"/>
      <c r="J3" s="664"/>
    </row>
    <row r="4" spans="1:30" ht="20.25">
      <c r="B4" s="125"/>
      <c r="C4" s="125"/>
      <c r="D4" s="125"/>
      <c r="E4" s="125"/>
      <c r="F4" s="125"/>
      <c r="G4" s="125"/>
      <c r="H4" s="125"/>
      <c r="I4" s="125"/>
      <c r="J4" s="125"/>
    </row>
    <row r="5" spans="1:30" ht="15.6" customHeight="1">
      <c r="B5" s="1066" t="s">
        <v>751</v>
      </c>
      <c r="C5" s="1066"/>
      <c r="D5" s="1066"/>
      <c r="E5" s="1066"/>
      <c r="F5" s="1066"/>
      <c r="G5" s="1066"/>
      <c r="H5" s="1066"/>
      <c r="I5" s="1066"/>
      <c r="J5" s="1066"/>
      <c r="K5" s="1066"/>
      <c r="L5" s="1066"/>
    </row>
    <row r="6" spans="1:30">
      <c r="A6" s="666" t="s">
        <v>919</v>
      </c>
      <c r="B6" s="666"/>
      <c r="C6" s="30"/>
    </row>
    <row r="7" spans="1:30" ht="15" customHeight="1">
      <c r="A7" s="1074" t="s">
        <v>103</v>
      </c>
      <c r="B7" s="1021" t="s">
        <v>3</v>
      </c>
      <c r="C7" s="1080" t="s">
        <v>22</v>
      </c>
      <c r="D7" s="1080"/>
      <c r="E7" s="1080"/>
      <c r="F7" s="1080"/>
      <c r="G7" s="1063" t="s">
        <v>23</v>
      </c>
      <c r="H7" s="1064"/>
      <c r="I7" s="1064"/>
      <c r="J7" s="1065"/>
      <c r="K7" s="1021" t="s">
        <v>374</v>
      </c>
      <c r="L7" s="1017" t="s">
        <v>661</v>
      </c>
    </row>
    <row r="8" spans="1:30" ht="31.15" customHeight="1">
      <c r="A8" s="1075"/>
      <c r="B8" s="1067"/>
      <c r="C8" s="1017" t="s">
        <v>233</v>
      </c>
      <c r="D8" s="1021" t="s">
        <v>430</v>
      </c>
      <c r="E8" s="1068" t="s">
        <v>92</v>
      </c>
      <c r="F8" s="1016"/>
      <c r="G8" s="1022" t="s">
        <v>233</v>
      </c>
      <c r="H8" s="1017" t="s">
        <v>430</v>
      </c>
      <c r="I8" s="1069" t="s">
        <v>92</v>
      </c>
      <c r="J8" s="1070"/>
      <c r="K8" s="1067"/>
      <c r="L8" s="1017"/>
    </row>
    <row r="9" spans="1:30" ht="69.75" customHeight="1">
      <c r="A9" s="1076"/>
      <c r="B9" s="1022"/>
      <c r="C9" s="1017"/>
      <c r="D9" s="1022"/>
      <c r="E9" s="354" t="s">
        <v>884</v>
      </c>
      <c r="F9" s="82" t="s">
        <v>431</v>
      </c>
      <c r="G9" s="1017"/>
      <c r="H9" s="1017"/>
      <c r="I9" s="354" t="s">
        <v>884</v>
      </c>
      <c r="J9" s="82" t="s">
        <v>431</v>
      </c>
      <c r="K9" s="1022"/>
      <c r="L9" s="1017"/>
      <c r="M9" s="107"/>
      <c r="N9" s="107"/>
      <c r="O9" s="107"/>
    </row>
    <row r="10" spans="1:30">
      <c r="A10" s="154">
        <v>1</v>
      </c>
      <c r="B10" s="153">
        <v>2</v>
      </c>
      <c r="C10" s="154">
        <v>3</v>
      </c>
      <c r="D10" s="153">
        <v>4</v>
      </c>
      <c r="E10" s="154">
        <v>5</v>
      </c>
      <c r="F10" s="153">
        <v>6</v>
      </c>
      <c r="G10" s="154">
        <v>7</v>
      </c>
      <c r="H10" s="153">
        <v>8</v>
      </c>
      <c r="I10" s="154">
        <v>9</v>
      </c>
      <c r="J10" s="153">
        <v>10</v>
      </c>
      <c r="K10" s="154" t="s">
        <v>537</v>
      </c>
      <c r="L10" s="153">
        <v>12</v>
      </c>
      <c r="M10" s="107"/>
      <c r="N10" s="107"/>
      <c r="O10" s="107"/>
    </row>
    <row r="11" spans="1:30" s="105" customFormat="1">
      <c r="A11" s="117">
        <v>1</v>
      </c>
      <c r="B11" s="379" t="s">
        <v>887</v>
      </c>
      <c r="C11" s="106">
        <f>'enrolment vs availed_PY'!G11</f>
        <v>39888</v>
      </c>
      <c r="D11" s="106">
        <f>'AT-8_Hon_CCH_Pry'!D14</f>
        <v>947</v>
      </c>
      <c r="E11" s="106">
        <f>D11</f>
        <v>947</v>
      </c>
      <c r="F11" s="106">
        <v>0</v>
      </c>
      <c r="G11" s="106">
        <f>'enrolment vs availed_UPY'!G11</f>
        <v>31096</v>
      </c>
      <c r="H11" s="106">
        <f>'AT-8A_Hon_CCH_UPry'!D13</f>
        <v>809</v>
      </c>
      <c r="I11" s="106">
        <f>H11</f>
        <v>809</v>
      </c>
      <c r="J11" s="106">
        <v>0</v>
      </c>
      <c r="K11" s="105">
        <f>E11+F11+I11+J11</f>
        <v>1756</v>
      </c>
      <c r="L11" s="1077" t="s">
        <v>946</v>
      </c>
      <c r="M11" s="107"/>
      <c r="N11" s="107"/>
      <c r="O11" s="107"/>
      <c r="P11" s="107"/>
      <c r="Q11" s="107"/>
      <c r="R11" s="107"/>
      <c r="S11" s="107"/>
      <c r="T11" s="107"/>
      <c r="U11" s="107"/>
      <c r="V11" s="107"/>
      <c r="W11" s="107"/>
      <c r="X11" s="107"/>
      <c r="Y11" s="107"/>
      <c r="Z11" s="107"/>
      <c r="AA11" s="107"/>
      <c r="AB11" s="107"/>
      <c r="AC11" s="107"/>
      <c r="AD11" s="107"/>
    </row>
    <row r="12" spans="1:30">
      <c r="A12" s="117">
        <v>2</v>
      </c>
      <c r="B12" s="379" t="s">
        <v>888</v>
      </c>
      <c r="C12" s="106">
        <f>'enrolment vs availed_PY'!G12</f>
        <v>70200</v>
      </c>
      <c r="D12" s="106">
        <f>'AT-8_Hon_CCH_Pry'!D15</f>
        <v>712</v>
      </c>
      <c r="E12" s="106">
        <f t="shared" ref="E12:E43" si="0">D12</f>
        <v>712</v>
      </c>
      <c r="F12" s="106">
        <v>0</v>
      </c>
      <c r="G12" s="536">
        <f>'enrolment vs availed_UPY'!G12</f>
        <v>62399.583425569348</v>
      </c>
      <c r="H12" s="106">
        <f>'AT-8A_Hon_CCH_UPry'!D14</f>
        <v>1062</v>
      </c>
      <c r="I12" s="106">
        <f t="shared" ref="I12:I43" si="1">H12</f>
        <v>1062</v>
      </c>
      <c r="J12" s="106">
        <v>0</v>
      </c>
      <c r="K12" s="105">
        <f t="shared" ref="K12:K43" si="2">E12+F12+I12+J12</f>
        <v>1774</v>
      </c>
      <c r="L12" s="1078"/>
      <c r="M12" s="107"/>
      <c r="N12" s="107"/>
      <c r="O12" s="107"/>
    </row>
    <row r="13" spans="1:30">
      <c r="A13" s="117">
        <v>3</v>
      </c>
      <c r="B13" s="379" t="s">
        <v>889</v>
      </c>
      <c r="C13" s="106">
        <f>'enrolment vs availed_PY'!G13</f>
        <v>88817</v>
      </c>
      <c r="D13" s="106">
        <f>'AT-8_Hon_CCH_Pry'!D16</f>
        <v>2380</v>
      </c>
      <c r="E13" s="106">
        <f t="shared" si="0"/>
        <v>2380</v>
      </c>
      <c r="F13" s="106">
        <v>0</v>
      </c>
      <c r="G13" s="536">
        <f>'enrolment vs availed_UPY'!G13</f>
        <v>67469</v>
      </c>
      <c r="H13" s="106">
        <f>'AT-8A_Hon_CCH_UPry'!D15</f>
        <v>1506</v>
      </c>
      <c r="I13" s="106">
        <f t="shared" si="1"/>
        <v>1506</v>
      </c>
      <c r="J13" s="106">
        <v>0</v>
      </c>
      <c r="K13" s="105">
        <f t="shared" si="2"/>
        <v>3886</v>
      </c>
      <c r="L13" s="1078"/>
      <c r="M13" s="107"/>
      <c r="N13" s="107"/>
      <c r="O13" s="107"/>
    </row>
    <row r="14" spans="1:30">
      <c r="A14" s="117">
        <v>4</v>
      </c>
      <c r="B14" s="379" t="s">
        <v>890</v>
      </c>
      <c r="C14" s="106">
        <f>'enrolment vs availed_PY'!G14</f>
        <v>91949</v>
      </c>
      <c r="D14" s="106">
        <f>'AT-8_Hon_CCH_Pry'!D17</f>
        <v>2946</v>
      </c>
      <c r="E14" s="106">
        <f t="shared" si="0"/>
        <v>2946</v>
      </c>
      <c r="F14" s="106">
        <v>0</v>
      </c>
      <c r="G14" s="536">
        <f>'enrolment vs availed_UPY'!G14</f>
        <v>89838</v>
      </c>
      <c r="H14" s="106">
        <f>'AT-8A_Hon_CCH_UPry'!D16</f>
        <v>1800</v>
      </c>
      <c r="I14" s="106">
        <f t="shared" si="1"/>
        <v>1800</v>
      </c>
      <c r="J14" s="106">
        <v>0</v>
      </c>
      <c r="K14" s="105">
        <f t="shared" si="2"/>
        <v>4746</v>
      </c>
      <c r="L14" s="1078"/>
    </row>
    <row r="15" spans="1:30">
      <c r="A15" s="117">
        <v>5</v>
      </c>
      <c r="B15" s="379" t="s">
        <v>891</v>
      </c>
      <c r="C15" s="106">
        <f>'enrolment vs availed_PY'!G15</f>
        <v>61026</v>
      </c>
      <c r="D15" s="106">
        <f>'AT-8_Hon_CCH_Pry'!D18</f>
        <v>2549</v>
      </c>
      <c r="E15" s="106">
        <f t="shared" si="0"/>
        <v>2549</v>
      </c>
      <c r="F15" s="106">
        <v>0</v>
      </c>
      <c r="G15" s="536">
        <f>'enrolment vs availed_UPY'!G15</f>
        <v>71725</v>
      </c>
      <c r="H15" s="106">
        <f>'AT-8A_Hon_CCH_UPry'!D17</f>
        <v>1492</v>
      </c>
      <c r="I15" s="106">
        <f t="shared" si="1"/>
        <v>1492</v>
      </c>
      <c r="J15" s="106">
        <v>0</v>
      </c>
      <c r="K15" s="105">
        <f t="shared" si="2"/>
        <v>4041</v>
      </c>
      <c r="L15" s="1078"/>
      <c r="N15" s="70" t="s">
        <v>11</v>
      </c>
    </row>
    <row r="16" spans="1:30">
      <c r="A16" s="117">
        <v>6</v>
      </c>
      <c r="B16" s="379" t="s">
        <v>892</v>
      </c>
      <c r="C16" s="106">
        <f>'enrolment vs availed_PY'!G16</f>
        <v>107092</v>
      </c>
      <c r="D16" s="106">
        <f>'AT-8_Hon_CCH_Pry'!D19</f>
        <v>3157</v>
      </c>
      <c r="E16" s="106">
        <f t="shared" si="0"/>
        <v>3157</v>
      </c>
      <c r="F16" s="106">
        <v>0</v>
      </c>
      <c r="G16" s="536">
        <f>'enrolment vs availed_UPY'!G16</f>
        <v>63745.433755096121</v>
      </c>
      <c r="H16" s="106">
        <f>'AT-8A_Hon_CCH_UPry'!D18</f>
        <v>1449</v>
      </c>
      <c r="I16" s="106">
        <f t="shared" si="1"/>
        <v>1449</v>
      </c>
      <c r="J16" s="106">
        <v>0</v>
      </c>
      <c r="K16" s="105">
        <f t="shared" si="2"/>
        <v>4606</v>
      </c>
      <c r="L16" s="1078"/>
    </row>
    <row r="17" spans="1:12">
      <c r="A17" s="117">
        <v>7</v>
      </c>
      <c r="B17" s="379" t="s">
        <v>893</v>
      </c>
      <c r="C17" s="106">
        <f>'enrolment vs availed_PY'!G17</f>
        <v>77181</v>
      </c>
      <c r="D17" s="106">
        <f>'AT-8_Hon_CCH_Pry'!D20</f>
        <v>2453</v>
      </c>
      <c r="E17" s="106">
        <f t="shared" si="0"/>
        <v>2453</v>
      </c>
      <c r="F17" s="106">
        <v>0</v>
      </c>
      <c r="G17" s="536">
        <f>'enrolment vs availed_UPY'!G17</f>
        <v>60906.147285992767</v>
      </c>
      <c r="H17" s="106">
        <f>'AT-8A_Hon_CCH_UPry'!D19</f>
        <v>1424</v>
      </c>
      <c r="I17" s="106">
        <f t="shared" si="1"/>
        <v>1424</v>
      </c>
      <c r="J17" s="106">
        <v>0</v>
      </c>
      <c r="K17" s="105">
        <f t="shared" si="2"/>
        <v>3877</v>
      </c>
      <c r="L17" s="1078"/>
    </row>
    <row r="18" spans="1:12">
      <c r="A18" s="117">
        <v>8</v>
      </c>
      <c r="B18" s="379" t="s">
        <v>894</v>
      </c>
      <c r="C18" s="106">
        <f>'enrolment vs availed_PY'!G18</f>
        <v>118267</v>
      </c>
      <c r="D18" s="106">
        <f>'AT-8_Hon_CCH_Pry'!D21</f>
        <v>2748</v>
      </c>
      <c r="E18" s="106">
        <f t="shared" si="0"/>
        <v>2748</v>
      </c>
      <c r="F18" s="106">
        <v>0</v>
      </c>
      <c r="G18" s="536">
        <f>'enrolment vs availed_UPY'!G18</f>
        <v>95579</v>
      </c>
      <c r="H18" s="106">
        <f>'AT-8A_Hon_CCH_UPry'!D20</f>
        <v>1952</v>
      </c>
      <c r="I18" s="106">
        <f t="shared" si="1"/>
        <v>1952</v>
      </c>
      <c r="J18" s="106">
        <v>0</v>
      </c>
      <c r="K18" s="105">
        <f t="shared" si="2"/>
        <v>4700</v>
      </c>
      <c r="L18" s="1078"/>
    </row>
    <row r="19" spans="1:12">
      <c r="A19" s="117">
        <v>9</v>
      </c>
      <c r="B19" s="379" t="s">
        <v>895</v>
      </c>
      <c r="C19" s="106">
        <f>'enrolment vs availed_PY'!G19</f>
        <v>46127</v>
      </c>
      <c r="D19" s="106">
        <f>'AT-8_Hon_CCH_Pry'!D22</f>
        <v>784</v>
      </c>
      <c r="E19" s="106">
        <f t="shared" si="0"/>
        <v>784</v>
      </c>
      <c r="F19" s="106">
        <v>0</v>
      </c>
      <c r="G19" s="536">
        <f>'enrolment vs availed_UPY'!G19</f>
        <v>36994</v>
      </c>
      <c r="H19" s="106">
        <f>'AT-8A_Hon_CCH_UPry'!D21</f>
        <v>1214</v>
      </c>
      <c r="I19" s="106">
        <f t="shared" si="1"/>
        <v>1214</v>
      </c>
      <c r="J19" s="106">
        <v>0</v>
      </c>
      <c r="K19" s="105">
        <f t="shared" si="2"/>
        <v>1998</v>
      </c>
      <c r="L19" s="1078"/>
    </row>
    <row r="20" spans="1:12">
      <c r="A20" s="117">
        <v>10</v>
      </c>
      <c r="B20" s="379" t="s">
        <v>896</v>
      </c>
      <c r="C20" s="106">
        <f>'enrolment vs availed_PY'!G20</f>
        <v>43173</v>
      </c>
      <c r="D20" s="106">
        <f>'AT-8_Hon_CCH_Pry'!D23</f>
        <v>1510</v>
      </c>
      <c r="E20" s="106">
        <f t="shared" si="0"/>
        <v>1510</v>
      </c>
      <c r="F20" s="106">
        <v>0</v>
      </c>
      <c r="G20" s="536">
        <f>'enrolment vs availed_UPY'!G20</f>
        <v>32384</v>
      </c>
      <c r="H20" s="106">
        <f>'AT-8A_Hon_CCH_UPry'!D22</f>
        <v>783</v>
      </c>
      <c r="I20" s="106">
        <f t="shared" si="1"/>
        <v>783</v>
      </c>
      <c r="J20" s="106">
        <v>0</v>
      </c>
      <c r="K20" s="105">
        <f t="shared" si="2"/>
        <v>2293</v>
      </c>
      <c r="L20" s="1078"/>
    </row>
    <row r="21" spans="1:12">
      <c r="A21" s="117">
        <v>11</v>
      </c>
      <c r="B21" s="379" t="s">
        <v>897</v>
      </c>
      <c r="C21" s="106">
        <f>'enrolment vs availed_PY'!G21</f>
        <v>94136</v>
      </c>
      <c r="D21" s="106">
        <f>'AT-8_Hon_CCH_Pry'!D24</f>
        <v>3467</v>
      </c>
      <c r="E21" s="106">
        <f t="shared" si="0"/>
        <v>3467</v>
      </c>
      <c r="F21" s="106">
        <v>0</v>
      </c>
      <c r="G21" s="536">
        <f>'enrolment vs availed_UPY'!G21</f>
        <v>88059</v>
      </c>
      <c r="H21" s="106">
        <f>'AT-8A_Hon_CCH_UPry'!D23</f>
        <v>1685</v>
      </c>
      <c r="I21" s="106">
        <f t="shared" si="1"/>
        <v>1685</v>
      </c>
      <c r="J21" s="106">
        <v>0</v>
      </c>
      <c r="K21" s="105">
        <f t="shared" si="2"/>
        <v>5152</v>
      </c>
      <c r="L21" s="1078"/>
    </row>
    <row r="22" spans="1:12">
      <c r="A22" s="117">
        <v>12</v>
      </c>
      <c r="B22" s="379" t="s">
        <v>898</v>
      </c>
      <c r="C22" s="106">
        <f>'enrolment vs availed_PY'!G22</f>
        <v>111416</v>
      </c>
      <c r="D22" s="106">
        <f>'AT-8_Hon_CCH_Pry'!D25</f>
        <v>2621</v>
      </c>
      <c r="E22" s="106">
        <f t="shared" si="0"/>
        <v>2621</v>
      </c>
      <c r="F22" s="106">
        <v>0</v>
      </c>
      <c r="G22" s="536">
        <f>'enrolment vs availed_UPY'!G22</f>
        <v>78843.884383944402</v>
      </c>
      <c r="H22" s="106">
        <f>'AT-8A_Hon_CCH_UPry'!D24</f>
        <v>1736</v>
      </c>
      <c r="I22" s="106">
        <f t="shared" si="1"/>
        <v>1736</v>
      </c>
      <c r="J22" s="106">
        <v>0</v>
      </c>
      <c r="K22" s="105">
        <f t="shared" si="2"/>
        <v>4357</v>
      </c>
      <c r="L22" s="1078"/>
    </row>
    <row r="23" spans="1:12">
      <c r="A23" s="117">
        <v>13</v>
      </c>
      <c r="B23" s="379" t="s">
        <v>899</v>
      </c>
      <c r="C23" s="106">
        <f>'enrolment vs availed_PY'!G23</f>
        <v>74847</v>
      </c>
      <c r="D23" s="106">
        <f>'AT-8_Hon_CCH_Pry'!D26</f>
        <v>2341</v>
      </c>
      <c r="E23" s="106">
        <f t="shared" si="0"/>
        <v>2341</v>
      </c>
      <c r="F23" s="106">
        <v>0</v>
      </c>
      <c r="G23" s="536">
        <f>'enrolment vs availed_UPY'!G23</f>
        <v>64795</v>
      </c>
      <c r="H23" s="106">
        <f>'AT-8A_Hon_CCH_UPry'!D25</f>
        <v>1142</v>
      </c>
      <c r="I23" s="106">
        <f t="shared" si="1"/>
        <v>1142</v>
      </c>
      <c r="J23" s="106">
        <v>0</v>
      </c>
      <c r="K23" s="105">
        <f t="shared" si="2"/>
        <v>3483</v>
      </c>
      <c r="L23" s="1078"/>
    </row>
    <row r="24" spans="1:12">
      <c r="A24" s="117">
        <v>14</v>
      </c>
      <c r="B24" s="379" t="s">
        <v>900</v>
      </c>
      <c r="C24" s="106">
        <f>'enrolment vs availed_PY'!G24</f>
        <v>55376</v>
      </c>
      <c r="D24" s="106">
        <f>'AT-8_Hon_CCH_Pry'!D27</f>
        <v>2172</v>
      </c>
      <c r="E24" s="106">
        <f t="shared" si="0"/>
        <v>2172</v>
      </c>
      <c r="F24" s="106">
        <v>0</v>
      </c>
      <c r="G24" s="536">
        <f>'enrolment vs availed_UPY'!G24</f>
        <v>45324</v>
      </c>
      <c r="H24" s="106">
        <f>'AT-8A_Hon_CCH_UPry'!D26</f>
        <v>937</v>
      </c>
      <c r="I24" s="106">
        <f t="shared" si="1"/>
        <v>937</v>
      </c>
      <c r="J24" s="106">
        <v>0</v>
      </c>
      <c r="K24" s="105">
        <f t="shared" si="2"/>
        <v>3109</v>
      </c>
      <c r="L24" s="1078"/>
    </row>
    <row r="25" spans="1:12">
      <c r="A25" s="117">
        <v>15</v>
      </c>
      <c r="B25" s="379" t="s">
        <v>901</v>
      </c>
      <c r="C25" s="106">
        <f>'enrolment vs availed_PY'!G25</f>
        <v>19079</v>
      </c>
      <c r="D25" s="106">
        <f>'AT-8_Hon_CCH_Pry'!D28</f>
        <v>941</v>
      </c>
      <c r="E25" s="106">
        <f t="shared" si="0"/>
        <v>941</v>
      </c>
      <c r="F25" s="106">
        <v>0</v>
      </c>
      <c r="G25" s="536">
        <f>'enrolment vs availed_UPY'!G25</f>
        <v>17726.256988759011</v>
      </c>
      <c r="H25" s="106">
        <f>'AT-8A_Hon_CCH_UPry'!D27</f>
        <v>651</v>
      </c>
      <c r="I25" s="106">
        <f t="shared" si="1"/>
        <v>651</v>
      </c>
      <c r="J25" s="106">
        <v>0</v>
      </c>
      <c r="K25" s="105">
        <f t="shared" si="2"/>
        <v>1592</v>
      </c>
      <c r="L25" s="1078"/>
    </row>
    <row r="26" spans="1:12">
      <c r="A26" s="117">
        <v>16</v>
      </c>
      <c r="B26" s="379" t="s">
        <v>902</v>
      </c>
      <c r="C26" s="106">
        <f>'enrolment vs availed_PY'!G26</f>
        <v>24572</v>
      </c>
      <c r="D26" s="106">
        <f>'AT-8_Hon_CCH_Pry'!D29</f>
        <v>588</v>
      </c>
      <c r="E26" s="106">
        <f t="shared" si="0"/>
        <v>588</v>
      </c>
      <c r="F26" s="106">
        <v>0</v>
      </c>
      <c r="G26" s="536">
        <f>'enrolment vs availed_UPY'!G26</f>
        <v>20351.33648069941</v>
      </c>
      <c r="H26" s="106">
        <f>'AT-8A_Hon_CCH_UPry'!D28</f>
        <v>515</v>
      </c>
      <c r="I26" s="106">
        <f t="shared" si="1"/>
        <v>515</v>
      </c>
      <c r="J26" s="106">
        <v>0</v>
      </c>
      <c r="K26" s="105">
        <f t="shared" si="2"/>
        <v>1103</v>
      </c>
      <c r="L26" s="1078"/>
    </row>
    <row r="27" spans="1:12">
      <c r="A27" s="117">
        <v>17</v>
      </c>
      <c r="B27" s="379" t="s">
        <v>903</v>
      </c>
      <c r="C27" s="106">
        <f>'enrolment vs availed_PY'!G27</f>
        <v>92125</v>
      </c>
      <c r="D27" s="106">
        <f>'AT-8_Hon_CCH_Pry'!D30</f>
        <v>2597</v>
      </c>
      <c r="E27" s="106">
        <f t="shared" si="0"/>
        <v>2597</v>
      </c>
      <c r="F27" s="106">
        <v>0</v>
      </c>
      <c r="G27" s="536">
        <f>'enrolment vs availed_UPY'!G27</f>
        <v>76354.547079717377</v>
      </c>
      <c r="H27" s="106">
        <f>'AT-8A_Hon_CCH_UPry'!D29</f>
        <v>2168</v>
      </c>
      <c r="I27" s="106">
        <f t="shared" si="1"/>
        <v>2168</v>
      </c>
      <c r="J27" s="106">
        <v>0</v>
      </c>
      <c r="K27" s="105">
        <f t="shared" si="2"/>
        <v>4765</v>
      </c>
      <c r="L27" s="1078"/>
    </row>
    <row r="28" spans="1:12">
      <c r="A28" s="117">
        <v>18</v>
      </c>
      <c r="B28" s="379" t="s">
        <v>904</v>
      </c>
      <c r="C28" s="106">
        <f>'enrolment vs availed_PY'!G28</f>
        <v>54190</v>
      </c>
      <c r="D28" s="106">
        <f>'AT-8_Hon_CCH_Pry'!D31</f>
        <v>2552</v>
      </c>
      <c r="E28" s="106">
        <f t="shared" si="0"/>
        <v>2552</v>
      </c>
      <c r="F28" s="106">
        <v>0</v>
      </c>
      <c r="G28" s="536">
        <f>'enrolment vs availed_UPY'!G28</f>
        <v>43026.258534898545</v>
      </c>
      <c r="H28" s="106">
        <f>'AT-8A_Hon_CCH_UPry'!D30</f>
        <v>1143</v>
      </c>
      <c r="I28" s="106">
        <f t="shared" si="1"/>
        <v>1143</v>
      </c>
      <c r="J28" s="106">
        <v>0</v>
      </c>
      <c r="K28" s="105">
        <f t="shared" si="2"/>
        <v>3695</v>
      </c>
      <c r="L28" s="1078"/>
    </row>
    <row r="29" spans="1:12">
      <c r="A29" s="117">
        <v>19</v>
      </c>
      <c r="B29" s="379" t="s">
        <v>905</v>
      </c>
      <c r="C29" s="106">
        <f>'enrolment vs availed_PY'!G29</f>
        <v>128125</v>
      </c>
      <c r="D29" s="106">
        <f>'AT-8_Hon_CCH_Pry'!D32</f>
        <v>3452</v>
      </c>
      <c r="E29" s="106">
        <f t="shared" si="0"/>
        <v>3452</v>
      </c>
      <c r="F29" s="106">
        <v>0</v>
      </c>
      <c r="G29" s="536">
        <f>'enrolment vs availed_UPY'!G29</f>
        <v>110758.76066408081</v>
      </c>
      <c r="H29" s="106">
        <f>'AT-8A_Hon_CCH_UPry'!D31</f>
        <v>1849</v>
      </c>
      <c r="I29" s="106">
        <f t="shared" si="1"/>
        <v>1849</v>
      </c>
      <c r="J29" s="106">
        <v>0</v>
      </c>
      <c r="K29" s="105">
        <f t="shared" si="2"/>
        <v>5301</v>
      </c>
      <c r="L29" s="1078"/>
    </row>
    <row r="30" spans="1:12">
      <c r="A30" s="117">
        <v>20</v>
      </c>
      <c r="B30" s="379" t="s">
        <v>906</v>
      </c>
      <c r="C30" s="106">
        <f>'enrolment vs availed_PY'!G30</f>
        <v>59500</v>
      </c>
      <c r="D30" s="106">
        <f>'AT-8_Hon_CCH_Pry'!D33</f>
        <v>2374</v>
      </c>
      <c r="E30" s="106">
        <f t="shared" si="0"/>
        <v>2374</v>
      </c>
      <c r="F30" s="106">
        <v>0</v>
      </c>
      <c r="G30" s="536">
        <f>'enrolment vs availed_UPY'!G30</f>
        <v>47463.847007641358</v>
      </c>
      <c r="H30" s="106">
        <f>'AT-8A_Hon_CCH_UPry'!D32</f>
        <v>1474</v>
      </c>
      <c r="I30" s="106">
        <f t="shared" si="1"/>
        <v>1474</v>
      </c>
      <c r="J30" s="106">
        <v>0</v>
      </c>
      <c r="K30" s="105">
        <f t="shared" si="2"/>
        <v>3848</v>
      </c>
      <c r="L30" s="1078"/>
    </row>
    <row r="31" spans="1:12">
      <c r="A31" s="117">
        <v>21</v>
      </c>
      <c r="B31" s="379" t="s">
        <v>907</v>
      </c>
      <c r="C31" s="106">
        <f>'enrolment vs availed_PY'!G31</f>
        <v>96871</v>
      </c>
      <c r="D31" s="106">
        <f>'AT-8_Hon_CCH_Pry'!D34</f>
        <v>3076</v>
      </c>
      <c r="E31" s="106">
        <f t="shared" si="0"/>
        <v>3076</v>
      </c>
      <c r="F31" s="106">
        <v>0</v>
      </c>
      <c r="G31" s="536">
        <f>'enrolment vs availed_UPY'!G31</f>
        <v>82965.727998411268</v>
      </c>
      <c r="H31" s="106">
        <f>'AT-8A_Hon_CCH_UPry'!D33</f>
        <v>1616</v>
      </c>
      <c r="I31" s="106">
        <f t="shared" si="1"/>
        <v>1616</v>
      </c>
      <c r="J31" s="106">
        <v>0</v>
      </c>
      <c r="K31" s="105">
        <f t="shared" si="2"/>
        <v>4692</v>
      </c>
      <c r="L31" s="1078"/>
    </row>
    <row r="32" spans="1:12">
      <c r="A32" s="117">
        <v>22</v>
      </c>
      <c r="B32" s="379" t="s">
        <v>908</v>
      </c>
      <c r="C32" s="106">
        <f>'enrolment vs availed_PY'!G32</f>
        <v>58421</v>
      </c>
      <c r="D32" s="106">
        <f>'AT-8_Hon_CCH_Pry'!D35</f>
        <v>1233</v>
      </c>
      <c r="E32" s="106">
        <f t="shared" si="0"/>
        <v>1233</v>
      </c>
      <c r="F32" s="106">
        <v>0</v>
      </c>
      <c r="G32" s="536">
        <f>'enrolment vs availed_UPY'!G32</f>
        <v>40321.153779315893</v>
      </c>
      <c r="H32" s="106">
        <f>'AT-8A_Hon_CCH_UPry'!D34</f>
        <v>903</v>
      </c>
      <c r="I32" s="106">
        <f t="shared" si="1"/>
        <v>903</v>
      </c>
      <c r="J32" s="106">
        <v>0</v>
      </c>
      <c r="K32" s="105">
        <f t="shared" si="2"/>
        <v>2136</v>
      </c>
      <c r="L32" s="1078"/>
    </row>
    <row r="33" spans="1:19">
      <c r="A33" s="117">
        <v>23</v>
      </c>
      <c r="B33" s="379" t="s">
        <v>909</v>
      </c>
      <c r="C33" s="106">
        <f>'enrolment vs availed_PY'!G33</f>
        <v>106925</v>
      </c>
      <c r="D33" s="106">
        <f>'AT-8_Hon_CCH_Pry'!D36</f>
        <v>2913</v>
      </c>
      <c r="E33" s="106">
        <f t="shared" si="0"/>
        <v>2913</v>
      </c>
      <c r="F33" s="106">
        <v>0</v>
      </c>
      <c r="G33" s="536">
        <f>'enrolment vs availed_UPY'!G33</f>
        <v>78260.120511855508</v>
      </c>
      <c r="H33" s="106">
        <f>'AT-8A_Hon_CCH_UPry'!D35</f>
        <v>1673</v>
      </c>
      <c r="I33" s="106">
        <f t="shared" si="1"/>
        <v>1673</v>
      </c>
      <c r="J33" s="106">
        <v>0</v>
      </c>
      <c r="K33" s="105">
        <f t="shared" si="2"/>
        <v>4586</v>
      </c>
      <c r="L33" s="1078"/>
    </row>
    <row r="34" spans="1:19">
      <c r="A34" s="117">
        <v>24</v>
      </c>
      <c r="B34" s="379" t="s">
        <v>910</v>
      </c>
      <c r="C34" s="106">
        <f>'enrolment vs availed_PY'!G34</f>
        <v>94801</v>
      </c>
      <c r="D34" s="106">
        <f>'AT-8_Hon_CCH_Pry'!D37</f>
        <v>2892</v>
      </c>
      <c r="E34" s="106">
        <f t="shared" si="0"/>
        <v>2892</v>
      </c>
      <c r="F34" s="106">
        <v>0</v>
      </c>
      <c r="G34" s="536">
        <f>'enrolment vs availed_UPY'!G34</f>
        <v>86377.805485925259</v>
      </c>
      <c r="H34" s="106">
        <f>'AT-8A_Hon_CCH_UPry'!D36</f>
        <v>1748</v>
      </c>
      <c r="I34" s="106">
        <f t="shared" si="1"/>
        <v>1748</v>
      </c>
      <c r="J34" s="106">
        <v>0</v>
      </c>
      <c r="K34" s="105">
        <f t="shared" si="2"/>
        <v>4640</v>
      </c>
      <c r="L34" s="1078"/>
    </row>
    <row r="35" spans="1:19">
      <c r="A35" s="117">
        <v>25</v>
      </c>
      <c r="B35" s="379" t="s">
        <v>911</v>
      </c>
      <c r="C35" s="106">
        <f>'enrolment vs availed_PY'!G35</f>
        <v>56111</v>
      </c>
      <c r="D35" s="106">
        <f>'AT-8_Hon_CCH_Pry'!D38</f>
        <v>1733</v>
      </c>
      <c r="E35" s="106">
        <f t="shared" si="0"/>
        <v>1733</v>
      </c>
      <c r="F35" s="106">
        <v>0</v>
      </c>
      <c r="G35" s="536">
        <f>'enrolment vs availed_UPY'!G35</f>
        <v>44852.030081209356</v>
      </c>
      <c r="H35" s="106">
        <f>'AT-8A_Hon_CCH_UPry'!D37</f>
        <v>1219</v>
      </c>
      <c r="I35" s="106">
        <f t="shared" si="1"/>
        <v>1219</v>
      </c>
      <c r="J35" s="106">
        <v>0</v>
      </c>
      <c r="K35" s="105">
        <f t="shared" si="2"/>
        <v>2952</v>
      </c>
      <c r="L35" s="1078"/>
    </row>
    <row r="36" spans="1:19">
      <c r="A36" s="117">
        <v>26</v>
      </c>
      <c r="B36" s="379" t="s">
        <v>912</v>
      </c>
      <c r="C36" s="106">
        <f>'enrolment vs availed_PY'!G36</f>
        <v>156096</v>
      </c>
      <c r="D36" s="106">
        <f>'AT-8_Hon_CCH_Pry'!D39</f>
        <v>4434</v>
      </c>
      <c r="E36" s="106">
        <f t="shared" si="0"/>
        <v>4434</v>
      </c>
      <c r="F36" s="106">
        <v>0</v>
      </c>
      <c r="G36" s="536">
        <f>'enrolment vs availed_UPY'!G36</f>
        <v>79404</v>
      </c>
      <c r="H36" s="106">
        <f>'AT-8A_Hon_CCH_UPry'!D38</f>
        <v>1845</v>
      </c>
      <c r="I36" s="106">
        <f t="shared" si="1"/>
        <v>1845</v>
      </c>
      <c r="J36" s="106">
        <v>0</v>
      </c>
      <c r="K36" s="105">
        <f t="shared" si="2"/>
        <v>6279</v>
      </c>
      <c r="L36" s="1078"/>
    </row>
    <row r="37" spans="1:19">
      <c r="A37" s="117">
        <v>27</v>
      </c>
      <c r="B37" s="379" t="s">
        <v>913</v>
      </c>
      <c r="C37" s="106">
        <f>'enrolment vs availed_PY'!G37</f>
        <v>91312</v>
      </c>
      <c r="D37" s="106">
        <f>'AT-8_Hon_CCH_Pry'!D40</f>
        <v>2790</v>
      </c>
      <c r="E37" s="106">
        <f t="shared" si="0"/>
        <v>2790</v>
      </c>
      <c r="F37" s="106">
        <v>0</v>
      </c>
      <c r="G37" s="536">
        <f>'enrolment vs availed_UPY'!G37</f>
        <v>62363</v>
      </c>
      <c r="H37" s="106">
        <f>'AT-8A_Hon_CCH_UPry'!D39</f>
        <v>1026</v>
      </c>
      <c r="I37" s="106">
        <f t="shared" si="1"/>
        <v>1026</v>
      </c>
      <c r="J37" s="106">
        <v>0</v>
      </c>
      <c r="K37" s="105">
        <f t="shared" si="2"/>
        <v>3816</v>
      </c>
      <c r="L37" s="1078"/>
    </row>
    <row r="38" spans="1:19">
      <c r="A38" s="117">
        <v>28</v>
      </c>
      <c r="B38" s="379" t="s">
        <v>914</v>
      </c>
      <c r="C38" s="106">
        <f>'enrolment vs availed_PY'!G38</f>
        <v>118006</v>
      </c>
      <c r="D38" s="106">
        <f>'AT-8_Hon_CCH_Pry'!D41</f>
        <v>3979</v>
      </c>
      <c r="E38" s="106">
        <f t="shared" si="0"/>
        <v>3979</v>
      </c>
      <c r="F38" s="106">
        <v>0</v>
      </c>
      <c r="G38" s="536">
        <f>'enrolment vs availed_UPY'!G38</f>
        <v>100892</v>
      </c>
      <c r="H38" s="106">
        <f>'AT-8A_Hon_CCH_UPry'!D40</f>
        <v>1965</v>
      </c>
      <c r="I38" s="106">
        <f t="shared" si="1"/>
        <v>1965</v>
      </c>
      <c r="J38" s="106">
        <v>0</v>
      </c>
      <c r="K38" s="105">
        <f t="shared" si="2"/>
        <v>5944</v>
      </c>
      <c r="L38" s="1078"/>
    </row>
    <row r="39" spans="1:19">
      <c r="A39" s="117">
        <v>29</v>
      </c>
      <c r="B39" s="379" t="s">
        <v>915</v>
      </c>
      <c r="C39" s="106">
        <f>'enrolment vs availed_PY'!G39</f>
        <v>75245</v>
      </c>
      <c r="D39" s="106">
        <f>'AT-8_Hon_CCH_Pry'!D42</f>
        <v>2989</v>
      </c>
      <c r="E39" s="106">
        <f t="shared" si="0"/>
        <v>2989</v>
      </c>
      <c r="F39" s="106">
        <v>0</v>
      </c>
      <c r="G39" s="536">
        <f>'enrolment vs availed_UPY'!G39</f>
        <v>50469</v>
      </c>
      <c r="H39" s="106">
        <f>'AT-8A_Hon_CCH_UPry'!D41</f>
        <v>1486</v>
      </c>
      <c r="I39" s="106">
        <f t="shared" si="1"/>
        <v>1486</v>
      </c>
      <c r="J39" s="106">
        <v>0</v>
      </c>
      <c r="K39" s="105">
        <f t="shared" si="2"/>
        <v>4475</v>
      </c>
      <c r="L39" s="1078"/>
    </row>
    <row r="40" spans="1:19">
      <c r="A40" s="117">
        <v>30</v>
      </c>
      <c r="B40" s="379" t="s">
        <v>916</v>
      </c>
      <c r="C40" s="106">
        <f>'enrolment vs availed_PY'!G40</f>
        <v>160368</v>
      </c>
      <c r="D40" s="106">
        <f>'AT-8_Hon_CCH_Pry'!D43</f>
        <v>4359</v>
      </c>
      <c r="E40" s="106">
        <f t="shared" si="0"/>
        <v>4359</v>
      </c>
      <c r="F40" s="106">
        <v>0</v>
      </c>
      <c r="G40" s="536">
        <f>'enrolment vs availed_UPY'!G40</f>
        <v>128273.1710243267</v>
      </c>
      <c r="H40" s="106">
        <f>'AT-8A_Hon_CCH_UPry'!D42</f>
        <v>2729</v>
      </c>
      <c r="I40" s="106">
        <f t="shared" si="1"/>
        <v>2729</v>
      </c>
      <c r="J40" s="106">
        <v>0</v>
      </c>
      <c r="K40" s="105">
        <f t="shared" si="2"/>
        <v>7088</v>
      </c>
      <c r="L40" s="1078"/>
    </row>
    <row r="41" spans="1:19">
      <c r="A41" s="117">
        <v>31</v>
      </c>
      <c r="B41" s="379" t="s">
        <v>917</v>
      </c>
      <c r="C41" s="106">
        <f>'enrolment vs availed_PY'!G41</f>
        <v>160866</v>
      </c>
      <c r="D41" s="106">
        <f>'AT-8_Hon_CCH_Pry'!D44</f>
        <v>4544</v>
      </c>
      <c r="E41" s="106">
        <f t="shared" si="0"/>
        <v>4544</v>
      </c>
      <c r="F41" s="106">
        <v>0</v>
      </c>
      <c r="G41" s="536">
        <f>'enrolment vs availed_UPY'!G41</f>
        <v>149645</v>
      </c>
      <c r="H41" s="106">
        <f>'AT-8A_Hon_CCH_UPry'!D43</f>
        <v>2513</v>
      </c>
      <c r="I41" s="106">
        <f t="shared" si="1"/>
        <v>2513</v>
      </c>
      <c r="J41" s="106">
        <v>0</v>
      </c>
      <c r="K41" s="105">
        <f t="shared" si="2"/>
        <v>7057</v>
      </c>
      <c r="L41" s="1078"/>
    </row>
    <row r="42" spans="1:19">
      <c r="A42" s="117">
        <v>32</v>
      </c>
      <c r="B42" s="379" t="s">
        <v>918</v>
      </c>
      <c r="C42" s="106">
        <f>'enrolment vs availed_PY'!G42</f>
        <v>102284</v>
      </c>
      <c r="D42" s="106">
        <f>'AT-8_Hon_CCH_Pry'!D45</f>
        <v>2992</v>
      </c>
      <c r="E42" s="106">
        <f t="shared" si="0"/>
        <v>2992</v>
      </c>
      <c r="F42" s="106">
        <v>0</v>
      </c>
      <c r="G42" s="536">
        <f>'enrolment vs availed_UPY'!G42</f>
        <v>57542.257396588029</v>
      </c>
      <c r="H42" s="106">
        <f>'AT-8A_Hon_CCH_UPry'!D44</f>
        <v>1391</v>
      </c>
      <c r="I42" s="106">
        <f t="shared" si="1"/>
        <v>1391</v>
      </c>
      <c r="J42" s="106">
        <v>0</v>
      </c>
      <c r="K42" s="105">
        <f t="shared" si="2"/>
        <v>4383</v>
      </c>
      <c r="L42" s="1078"/>
    </row>
    <row r="43" spans="1:19" ht="15">
      <c r="A43" s="291"/>
      <c r="B43" s="380" t="s">
        <v>86</v>
      </c>
      <c r="C43" s="106">
        <f>'enrolment vs availed_PY'!G43</f>
        <v>2734392</v>
      </c>
      <c r="D43" s="106">
        <f>'AT-8_Hon_CCH_Pry'!D46</f>
        <v>81225</v>
      </c>
      <c r="E43" s="106">
        <f t="shared" si="0"/>
        <v>81225</v>
      </c>
      <c r="F43" s="106">
        <v>0</v>
      </c>
      <c r="G43" s="536">
        <f>'enrolment vs availed_UPY'!G43</f>
        <v>2166204.3218840309</v>
      </c>
      <c r="H43" s="106">
        <f>'AT-8A_Hon_CCH_UPry'!D45</f>
        <v>46905</v>
      </c>
      <c r="I43" s="106">
        <f t="shared" si="1"/>
        <v>46905</v>
      </c>
      <c r="J43" s="106">
        <v>0</v>
      </c>
      <c r="K43" s="105">
        <f t="shared" si="2"/>
        <v>128130</v>
      </c>
      <c r="L43" s="1079"/>
    </row>
    <row r="44" spans="1:19" ht="17.25" customHeight="1">
      <c r="A44" s="1071" t="s">
        <v>109</v>
      </c>
      <c r="B44" s="1072"/>
      <c r="C44" s="1072"/>
      <c r="D44" s="1072"/>
      <c r="E44" s="1072"/>
      <c r="F44" s="1072"/>
      <c r="G44" s="1072"/>
      <c r="H44" s="1072"/>
      <c r="I44" s="1072"/>
      <c r="J44" s="1072"/>
      <c r="K44" s="1073"/>
      <c r="L44" s="1073"/>
    </row>
    <row r="46" spans="1:19" s="15" customFormat="1" ht="15.75" customHeight="1">
      <c r="A46" s="623" t="s">
        <v>12</v>
      </c>
      <c r="B46" s="623"/>
      <c r="C46" s="1"/>
      <c r="D46" s="14"/>
      <c r="E46" s="14"/>
      <c r="F46" s="578"/>
      <c r="G46" s="14"/>
      <c r="H46" s="14"/>
      <c r="I46" s="14"/>
      <c r="J46" s="574" t="s">
        <v>1079</v>
      </c>
      <c r="K46" s="574"/>
      <c r="L46" s="574"/>
      <c r="M46" s="34"/>
    </row>
    <row r="47" spans="1:19" s="15" customFormat="1" ht="13.15" customHeight="1">
      <c r="F47" s="72"/>
      <c r="G47" s="578"/>
      <c r="H47" s="675" t="s">
        <v>1058</v>
      </c>
      <c r="I47" s="675"/>
      <c r="J47" s="675"/>
      <c r="K47" s="675"/>
      <c r="L47" s="675"/>
      <c r="M47" s="34"/>
      <c r="N47" s="80"/>
      <c r="O47" s="80"/>
      <c r="P47" s="80"/>
      <c r="Q47" s="80"/>
      <c r="R47" s="80"/>
      <c r="S47" s="80"/>
    </row>
    <row r="48" spans="1:19" s="15" customFormat="1" ht="15" customHeight="1">
      <c r="F48" s="72">
        <f>E43+H43</f>
        <v>128130</v>
      </c>
      <c r="G48" s="435"/>
      <c r="H48" s="435"/>
      <c r="I48" s="435"/>
      <c r="J48" s="435"/>
      <c r="K48" s="435"/>
      <c r="L48" s="435"/>
      <c r="M48" s="34"/>
      <c r="N48" s="80"/>
      <c r="O48" s="80"/>
      <c r="P48" s="80"/>
      <c r="Q48" s="80"/>
      <c r="R48" s="80"/>
      <c r="S48" s="80"/>
    </row>
    <row r="49" spans="2:13" s="15" customFormat="1" ht="15">
      <c r="B49" s="14"/>
      <c r="C49" s="14"/>
      <c r="D49" s="14"/>
      <c r="E49" s="14"/>
      <c r="F49" s="72"/>
      <c r="G49" s="624" t="s">
        <v>1081</v>
      </c>
      <c r="H49" s="624"/>
      <c r="I49" s="435"/>
      <c r="J49" s="435"/>
      <c r="K49" s="435"/>
      <c r="L49" s="435"/>
      <c r="M49" s="72"/>
    </row>
    <row r="50" spans="2:13" ht="15">
      <c r="F50" s="72"/>
      <c r="G50" s="14"/>
      <c r="H50" s="14"/>
      <c r="I50" s="34"/>
      <c r="J50" s="574" t="s">
        <v>1080</v>
      </c>
      <c r="K50" s="574"/>
      <c r="L50" s="574"/>
    </row>
  </sheetData>
  <mergeCells count="22">
    <mergeCell ref="L11:L43"/>
    <mergeCell ref="C8:C9"/>
    <mergeCell ref="H8:H9"/>
    <mergeCell ref="G8:G9"/>
    <mergeCell ref="C7:F7"/>
    <mergeCell ref="D8:D9"/>
    <mergeCell ref="H47:L47"/>
    <mergeCell ref="G49:H49"/>
    <mergeCell ref="K1:L1"/>
    <mergeCell ref="B2:J2"/>
    <mergeCell ref="B3:J3"/>
    <mergeCell ref="G7:J7"/>
    <mergeCell ref="A6:B6"/>
    <mergeCell ref="B5:L5"/>
    <mergeCell ref="K7:K9"/>
    <mergeCell ref="E8:F8"/>
    <mergeCell ref="I8:J8"/>
    <mergeCell ref="L7:L9"/>
    <mergeCell ref="A44:L44"/>
    <mergeCell ref="A7:A9"/>
    <mergeCell ref="B7:B9"/>
    <mergeCell ref="A46:B46"/>
  </mergeCells>
  <phoneticPr fontId="0" type="noConversion"/>
  <printOptions horizontalCentered="1"/>
  <pageMargins left="0.70866141732283472" right="0.70866141732283472" top="0.23622047244094491" bottom="0" header="0.31496062992125984" footer="0.31496062992125984"/>
  <pageSetup paperSize="9" scale="72" orientation="landscape" r:id="rId1"/>
</worksheet>
</file>

<file path=xl/worksheets/sheet69.xml><?xml version="1.0" encoding="utf-8"?>
<worksheet xmlns="http://schemas.openxmlformats.org/spreadsheetml/2006/main" xmlns:r="http://schemas.openxmlformats.org/officeDocument/2006/relationships">
  <sheetPr>
    <pageSetUpPr fitToPage="1"/>
  </sheetPr>
  <dimension ref="A1:IO35"/>
  <sheetViews>
    <sheetView view="pageBreakPreview" topLeftCell="C7" zoomScale="85" zoomScaleNormal="90" zoomScaleSheetLayoutView="85" workbookViewId="0">
      <selection activeCell="L28" sqref="L28:R32"/>
    </sheetView>
  </sheetViews>
  <sheetFormatPr defaultRowHeight="12.75"/>
  <cols>
    <col min="1" max="1" width="4.7109375" style="170" customWidth="1"/>
    <col min="2" max="2" width="33.28515625" style="170" customWidth="1"/>
    <col min="3" max="3" width="10.28515625" style="170" customWidth="1"/>
    <col min="4" max="5" width="8.85546875" style="170" customWidth="1"/>
    <col min="6" max="6" width="9.5703125" style="170" customWidth="1"/>
    <col min="7" max="7" width="9" style="170" customWidth="1"/>
    <col min="8" max="8" width="7.85546875" style="170" customWidth="1"/>
    <col min="9" max="9" width="10.28515625" style="170" customWidth="1"/>
    <col min="10" max="11" width="7.85546875" style="170" customWidth="1"/>
    <col min="12" max="12" width="10.140625" style="170" customWidth="1"/>
    <col min="13" max="13" width="9.28515625" style="170" customWidth="1"/>
    <col min="14" max="14" width="8" style="170" customWidth="1"/>
    <col min="15" max="15" width="9" style="170" customWidth="1"/>
    <col min="16" max="16" width="9.140625" style="170" customWidth="1"/>
    <col min="17" max="17" width="8" style="170" customWidth="1"/>
    <col min="18" max="18" width="9.42578125" style="170" customWidth="1"/>
    <col min="19" max="20" width="8" style="170" customWidth="1"/>
    <col min="21" max="21" width="9.140625" style="170" customWidth="1"/>
    <col min="22" max="22" width="9.42578125" style="170" customWidth="1"/>
    <col min="23" max="23" width="8" style="170" customWidth="1"/>
    <col min="24" max="24" width="11.140625" style="170" bestFit="1" customWidth="1"/>
    <col min="25" max="25" width="10.5703125" style="170" customWidth="1"/>
    <col min="26" max="16384" width="9.140625" style="170"/>
  </cols>
  <sheetData>
    <row r="1" spans="1:249" ht="15">
      <c r="O1" s="1096" t="s">
        <v>542</v>
      </c>
      <c r="P1" s="1096"/>
      <c r="Q1" s="1096"/>
      <c r="R1" s="1096"/>
      <c r="S1" s="1096"/>
      <c r="T1" s="1096"/>
      <c r="U1" s="1096"/>
    </row>
    <row r="2" spans="1:249" ht="15.75">
      <c r="G2" s="171"/>
      <c r="H2" s="171"/>
      <c r="I2" s="172"/>
      <c r="J2" s="171" t="s">
        <v>0</v>
      </c>
      <c r="K2" s="172"/>
      <c r="L2" s="172"/>
      <c r="M2" s="172"/>
      <c r="N2" s="172"/>
      <c r="O2" s="172"/>
      <c r="P2" s="172"/>
      <c r="Q2" s="172"/>
      <c r="R2" s="172"/>
      <c r="S2" s="172"/>
      <c r="T2" s="172"/>
      <c r="U2" s="172"/>
    </row>
    <row r="3" spans="1:249" ht="15.75">
      <c r="F3" s="171"/>
      <c r="G3" s="171"/>
      <c r="H3" s="171"/>
      <c r="I3" s="172"/>
      <c r="J3" s="172"/>
      <c r="K3" s="172"/>
      <c r="L3" s="172"/>
      <c r="M3" s="172"/>
      <c r="N3" s="172"/>
      <c r="O3" s="172"/>
      <c r="P3" s="172"/>
      <c r="Q3" s="172"/>
      <c r="R3" s="172"/>
      <c r="S3" s="172"/>
      <c r="T3" s="172"/>
      <c r="U3" s="172"/>
    </row>
    <row r="4" spans="1:249" ht="18">
      <c r="B4" s="1097" t="s">
        <v>734</v>
      </c>
      <c r="C4" s="1097"/>
      <c r="D4" s="1097"/>
      <c r="E4" s="1097"/>
      <c r="F4" s="1097"/>
      <c r="G4" s="1097"/>
      <c r="H4" s="1097"/>
      <c r="I4" s="1097"/>
      <c r="J4" s="1097"/>
      <c r="K4" s="1097"/>
      <c r="L4" s="1097"/>
      <c r="M4" s="1097"/>
      <c r="N4" s="1097"/>
      <c r="O4" s="1097"/>
      <c r="P4" s="1097"/>
      <c r="Q4" s="1097"/>
      <c r="R4" s="1097"/>
      <c r="S4" s="1097"/>
      <c r="T4" s="1097"/>
      <c r="U4" s="1097"/>
    </row>
    <row r="6" spans="1:249" ht="15.75">
      <c r="B6" s="1098" t="s">
        <v>752</v>
      </c>
      <c r="C6" s="1098"/>
      <c r="D6" s="1098"/>
      <c r="E6" s="1098"/>
      <c r="F6" s="1098"/>
      <c r="G6" s="1098"/>
      <c r="H6" s="1098"/>
      <c r="I6" s="1098"/>
      <c r="J6" s="1098"/>
      <c r="K6" s="1098"/>
      <c r="L6" s="1098"/>
      <c r="M6" s="1098"/>
      <c r="N6" s="1098"/>
      <c r="O6" s="1098"/>
      <c r="P6" s="1098"/>
      <c r="Q6" s="1098"/>
      <c r="R6" s="1098"/>
      <c r="S6" s="1098"/>
      <c r="T6" s="1098"/>
      <c r="U6" s="1098"/>
    </row>
    <row r="8" spans="1:249">
      <c r="A8" s="1094" t="s">
        <v>919</v>
      </c>
      <c r="B8" s="1094"/>
    </row>
    <row r="9" spans="1:249" ht="18">
      <c r="A9" s="173"/>
      <c r="B9" s="173"/>
      <c r="V9" s="1099" t="s">
        <v>241</v>
      </c>
      <c r="W9" s="1099"/>
    </row>
    <row r="10" spans="1:249" ht="12.75" customHeight="1">
      <c r="A10" s="1100" t="s">
        <v>2</v>
      </c>
      <c r="B10" s="1100" t="s">
        <v>104</v>
      </c>
      <c r="C10" s="1102" t="s">
        <v>22</v>
      </c>
      <c r="D10" s="1103"/>
      <c r="E10" s="1103"/>
      <c r="F10" s="1103"/>
      <c r="G10" s="1103"/>
      <c r="H10" s="1103"/>
      <c r="I10" s="1103"/>
      <c r="J10" s="1103"/>
      <c r="K10" s="1104"/>
      <c r="L10" s="1102" t="s">
        <v>23</v>
      </c>
      <c r="M10" s="1103"/>
      <c r="N10" s="1103"/>
      <c r="O10" s="1103"/>
      <c r="P10" s="1103"/>
      <c r="Q10" s="1103"/>
      <c r="R10" s="1103"/>
      <c r="S10" s="1103"/>
      <c r="T10" s="1104"/>
      <c r="U10" s="1081" t="s">
        <v>134</v>
      </c>
      <c r="V10" s="1082"/>
      <c r="W10" s="1083"/>
      <c r="X10" s="175"/>
      <c r="Y10" s="175"/>
      <c r="Z10" s="175"/>
      <c r="AA10" s="175"/>
      <c r="AB10" s="175"/>
      <c r="AC10" s="176"/>
      <c r="AD10" s="176"/>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c r="HH10" s="175"/>
      <c r="HI10" s="175"/>
      <c r="HJ10" s="175"/>
      <c r="HK10" s="175"/>
      <c r="HL10" s="175"/>
      <c r="HM10" s="175"/>
      <c r="HN10" s="175"/>
      <c r="HO10" s="175"/>
      <c r="HP10" s="175"/>
      <c r="HQ10" s="175"/>
      <c r="HR10" s="175"/>
      <c r="HS10" s="175"/>
      <c r="HT10" s="175"/>
      <c r="HU10" s="175"/>
      <c r="HV10" s="175"/>
      <c r="HW10" s="175"/>
      <c r="HX10" s="175"/>
      <c r="HY10" s="175"/>
      <c r="HZ10" s="175"/>
      <c r="IA10" s="175"/>
      <c r="IB10" s="175"/>
      <c r="IC10" s="175"/>
      <c r="ID10" s="175"/>
      <c r="IE10" s="175"/>
      <c r="IF10" s="175"/>
      <c r="IG10" s="175"/>
      <c r="IH10" s="175"/>
      <c r="II10" s="175"/>
      <c r="IJ10" s="175"/>
      <c r="IK10" s="175"/>
      <c r="IL10" s="175"/>
      <c r="IM10" s="175"/>
      <c r="IN10" s="175"/>
      <c r="IO10" s="175"/>
    </row>
    <row r="11" spans="1:249" ht="12.75" customHeight="1">
      <c r="A11" s="1101"/>
      <c r="B11" s="1101"/>
      <c r="C11" s="1087" t="s">
        <v>167</v>
      </c>
      <c r="D11" s="1088"/>
      <c r="E11" s="1089"/>
      <c r="F11" s="1087" t="s">
        <v>168</v>
      </c>
      <c r="G11" s="1088"/>
      <c r="H11" s="1089"/>
      <c r="I11" s="1087" t="s">
        <v>16</v>
      </c>
      <c r="J11" s="1088"/>
      <c r="K11" s="1089"/>
      <c r="L11" s="1087" t="s">
        <v>167</v>
      </c>
      <c r="M11" s="1088"/>
      <c r="N11" s="1089"/>
      <c r="O11" s="1087" t="s">
        <v>168</v>
      </c>
      <c r="P11" s="1088"/>
      <c r="Q11" s="1089"/>
      <c r="R11" s="1087" t="s">
        <v>16</v>
      </c>
      <c r="S11" s="1088"/>
      <c r="T11" s="1089"/>
      <c r="U11" s="1084"/>
      <c r="V11" s="1085"/>
      <c r="W11" s="1086"/>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75"/>
      <c r="FK11" s="175"/>
      <c r="FL11" s="175"/>
      <c r="FM11" s="175"/>
      <c r="FN11" s="175"/>
      <c r="FO11" s="175"/>
      <c r="FP11" s="175"/>
      <c r="FQ11" s="175"/>
      <c r="FR11" s="175"/>
      <c r="FS11" s="175"/>
      <c r="FT11" s="175"/>
      <c r="FU11" s="175"/>
      <c r="FV11" s="175"/>
      <c r="FW11" s="175"/>
      <c r="FX11" s="175"/>
      <c r="FY11" s="175"/>
      <c r="FZ11" s="175"/>
      <c r="GA11" s="175"/>
      <c r="GB11" s="175"/>
      <c r="GC11" s="175"/>
      <c r="GD11" s="175"/>
      <c r="GE11" s="175"/>
      <c r="GF11" s="175"/>
      <c r="GG11" s="175"/>
      <c r="GH11" s="175"/>
      <c r="GI11" s="175"/>
      <c r="GJ11" s="175"/>
      <c r="GK11" s="175"/>
      <c r="GL11" s="175"/>
      <c r="GM11" s="175"/>
      <c r="GN11" s="175"/>
      <c r="GO11" s="175"/>
      <c r="GP11" s="175"/>
      <c r="GQ11" s="175"/>
      <c r="GR11" s="175"/>
      <c r="GS11" s="175"/>
      <c r="GT11" s="175"/>
      <c r="GU11" s="175"/>
      <c r="GV11" s="175"/>
      <c r="GW11" s="175"/>
      <c r="GX11" s="175"/>
      <c r="GY11" s="175"/>
      <c r="GZ11" s="175"/>
      <c r="HA11" s="175"/>
      <c r="HB11" s="175"/>
      <c r="HC11" s="175"/>
      <c r="HD11" s="175"/>
      <c r="HE11" s="175"/>
      <c r="HF11" s="175"/>
      <c r="HG11" s="175"/>
      <c r="HH11" s="175"/>
      <c r="HI11" s="175"/>
      <c r="HJ11" s="175"/>
      <c r="HK11" s="175"/>
      <c r="HL11" s="175"/>
      <c r="HM11" s="175"/>
      <c r="HN11" s="175"/>
      <c r="HO11" s="175"/>
      <c r="HP11" s="175"/>
      <c r="HQ11" s="175"/>
      <c r="HR11" s="175"/>
      <c r="HS11" s="175"/>
      <c r="HT11" s="175"/>
      <c r="HU11" s="175"/>
      <c r="HV11" s="175"/>
      <c r="HW11" s="175"/>
      <c r="HX11" s="175"/>
      <c r="HY11" s="175"/>
      <c r="HZ11" s="175"/>
      <c r="IA11" s="175"/>
      <c r="IB11" s="175"/>
      <c r="IC11" s="175"/>
      <c r="ID11" s="175"/>
      <c r="IE11" s="175"/>
      <c r="IF11" s="175"/>
      <c r="IG11" s="175"/>
      <c r="IH11" s="175"/>
      <c r="II11" s="175"/>
      <c r="IJ11" s="175"/>
      <c r="IK11" s="175"/>
      <c r="IL11" s="175"/>
      <c r="IM11" s="175"/>
      <c r="IN11" s="175"/>
      <c r="IO11" s="175"/>
    </row>
    <row r="12" spans="1:249">
      <c r="A12" s="174"/>
      <c r="B12" s="174"/>
      <c r="C12" s="177" t="s">
        <v>242</v>
      </c>
      <c r="D12" s="178" t="s">
        <v>40</v>
      </c>
      <c r="E12" s="179" t="s">
        <v>41</v>
      </c>
      <c r="F12" s="177" t="s">
        <v>242</v>
      </c>
      <c r="G12" s="178" t="s">
        <v>40</v>
      </c>
      <c r="H12" s="179" t="s">
        <v>41</v>
      </c>
      <c r="I12" s="177" t="s">
        <v>242</v>
      </c>
      <c r="J12" s="178" t="s">
        <v>40</v>
      </c>
      <c r="K12" s="179" t="s">
        <v>41</v>
      </c>
      <c r="L12" s="177" t="s">
        <v>242</v>
      </c>
      <c r="M12" s="178" t="s">
        <v>40</v>
      </c>
      <c r="N12" s="179" t="s">
        <v>41</v>
      </c>
      <c r="O12" s="177" t="s">
        <v>242</v>
      </c>
      <c r="P12" s="178" t="s">
        <v>40</v>
      </c>
      <c r="Q12" s="179" t="s">
        <v>41</v>
      </c>
      <c r="R12" s="177" t="s">
        <v>242</v>
      </c>
      <c r="S12" s="178" t="s">
        <v>40</v>
      </c>
      <c r="T12" s="179" t="s">
        <v>41</v>
      </c>
      <c r="U12" s="174" t="s">
        <v>242</v>
      </c>
      <c r="V12" s="174" t="s">
        <v>40</v>
      </c>
      <c r="W12" s="174" t="s">
        <v>41</v>
      </c>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c r="IK12" s="175"/>
      <c r="IL12" s="175"/>
      <c r="IM12" s="175"/>
      <c r="IN12" s="175"/>
      <c r="IO12" s="175"/>
    </row>
    <row r="13" spans="1:249">
      <c r="A13" s="174">
        <v>1</v>
      </c>
      <c r="B13" s="174">
        <v>2</v>
      </c>
      <c r="C13" s="174">
        <v>3</v>
      </c>
      <c r="D13" s="174">
        <v>4</v>
      </c>
      <c r="E13" s="174">
        <v>5</v>
      </c>
      <c r="F13" s="174">
        <v>7</v>
      </c>
      <c r="G13" s="174">
        <v>8</v>
      </c>
      <c r="H13" s="174">
        <v>9</v>
      </c>
      <c r="I13" s="174">
        <v>11</v>
      </c>
      <c r="J13" s="174">
        <v>12</v>
      </c>
      <c r="K13" s="174">
        <v>13</v>
      </c>
      <c r="L13" s="174">
        <v>15</v>
      </c>
      <c r="M13" s="174">
        <v>16</v>
      </c>
      <c r="N13" s="174">
        <v>17</v>
      </c>
      <c r="O13" s="174">
        <v>19</v>
      </c>
      <c r="P13" s="174">
        <v>20</v>
      </c>
      <c r="Q13" s="174">
        <v>21</v>
      </c>
      <c r="R13" s="174">
        <v>23</v>
      </c>
      <c r="S13" s="174">
        <v>24</v>
      </c>
      <c r="T13" s="174">
        <v>25</v>
      </c>
      <c r="U13" s="174">
        <v>27</v>
      </c>
      <c r="V13" s="174">
        <v>28</v>
      </c>
      <c r="W13" s="174">
        <v>29</v>
      </c>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0"/>
      <c r="FJ13" s="180"/>
      <c r="FK13" s="180"/>
      <c r="FL13" s="180"/>
      <c r="FM13" s="180"/>
      <c r="FN13" s="180"/>
      <c r="FO13" s="180"/>
      <c r="FP13" s="180"/>
      <c r="FQ13" s="180"/>
      <c r="FR13" s="180"/>
      <c r="FS13" s="180"/>
      <c r="FT13" s="180"/>
      <c r="FU13" s="180"/>
      <c r="FV13" s="180"/>
      <c r="FW13" s="180"/>
      <c r="FX13" s="180"/>
      <c r="FY13" s="180"/>
      <c r="FZ13" s="180"/>
      <c r="GA13" s="180"/>
      <c r="GB13" s="180"/>
      <c r="GC13" s="180"/>
      <c r="GD13" s="180"/>
      <c r="GE13" s="180"/>
      <c r="GF13" s="180"/>
      <c r="GG13" s="180"/>
      <c r="GH13" s="180"/>
      <c r="GI13" s="180"/>
      <c r="GJ13" s="180"/>
      <c r="GK13" s="180"/>
      <c r="GL13" s="180"/>
      <c r="GM13" s="180"/>
      <c r="GN13" s="180"/>
      <c r="GO13" s="180"/>
      <c r="GP13" s="180"/>
      <c r="GQ13" s="180"/>
      <c r="GR13" s="180"/>
      <c r="GS13" s="180"/>
      <c r="GT13" s="180"/>
      <c r="GU13" s="180"/>
      <c r="GV13" s="180"/>
      <c r="GW13" s="180"/>
      <c r="GX13" s="180"/>
      <c r="GY13" s="180"/>
      <c r="GZ13" s="180"/>
      <c r="HA13" s="180"/>
      <c r="HB13" s="180"/>
      <c r="HC13" s="180"/>
      <c r="HD13" s="180"/>
      <c r="HE13" s="180"/>
      <c r="HF13" s="180"/>
      <c r="HG13" s="180"/>
      <c r="HH13" s="180"/>
      <c r="HI13" s="180"/>
      <c r="HJ13" s="180"/>
      <c r="HK13" s="180"/>
      <c r="HL13" s="180"/>
      <c r="HM13" s="180"/>
      <c r="HN13" s="180"/>
      <c r="HO13" s="180"/>
      <c r="HP13" s="180"/>
      <c r="HQ13" s="180"/>
      <c r="HR13" s="180"/>
      <c r="HS13" s="180"/>
      <c r="HT13" s="180"/>
      <c r="HU13" s="180"/>
      <c r="HV13" s="180"/>
      <c r="HW13" s="180"/>
      <c r="HX13" s="180"/>
      <c r="HY13" s="180"/>
      <c r="HZ13" s="180"/>
      <c r="IA13" s="180"/>
      <c r="IB13" s="180"/>
      <c r="IC13" s="180"/>
      <c r="ID13" s="180"/>
      <c r="IE13" s="180"/>
      <c r="IF13" s="180"/>
      <c r="IG13" s="180"/>
      <c r="IH13" s="180"/>
      <c r="II13" s="180"/>
      <c r="IJ13" s="180"/>
      <c r="IK13" s="180"/>
      <c r="IL13" s="180"/>
      <c r="IM13" s="180"/>
      <c r="IN13" s="180"/>
      <c r="IO13" s="180"/>
    </row>
    <row r="14" spans="1:249" ht="12.75" customHeight="1">
      <c r="A14" s="1092" t="s">
        <v>234</v>
      </c>
      <c r="B14" s="1093"/>
      <c r="C14" s="174"/>
      <c r="D14" s="174"/>
      <c r="E14" s="174"/>
      <c r="F14" s="174"/>
      <c r="G14" s="174"/>
      <c r="H14" s="174"/>
      <c r="I14" s="174"/>
      <c r="J14" s="174"/>
      <c r="K14" s="174"/>
      <c r="L14" s="174"/>
      <c r="M14" s="174"/>
      <c r="N14" s="174"/>
      <c r="O14" s="174"/>
      <c r="P14" s="174"/>
      <c r="Q14" s="174"/>
      <c r="R14" s="174"/>
      <c r="S14" s="174"/>
      <c r="T14" s="174"/>
      <c r="U14" s="181"/>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c r="FV14" s="180"/>
      <c r="FW14" s="180"/>
      <c r="FX14" s="180"/>
      <c r="FY14" s="180"/>
      <c r="FZ14" s="180"/>
      <c r="GA14" s="180"/>
      <c r="GB14" s="180"/>
      <c r="GC14" s="180"/>
      <c r="GD14" s="180"/>
      <c r="GE14" s="180"/>
      <c r="GF14" s="180"/>
      <c r="GG14" s="180"/>
      <c r="GH14" s="180"/>
      <c r="GI14" s="180"/>
      <c r="GJ14" s="180"/>
      <c r="GK14" s="180"/>
      <c r="GL14" s="180"/>
      <c r="GM14" s="180"/>
      <c r="GN14" s="180"/>
      <c r="GO14" s="180"/>
      <c r="GP14" s="180"/>
      <c r="GQ14" s="180"/>
      <c r="GR14" s="180"/>
      <c r="GS14" s="180"/>
      <c r="GT14" s="180"/>
      <c r="GU14" s="180"/>
      <c r="GV14" s="180"/>
      <c r="GW14" s="180"/>
      <c r="GX14" s="180"/>
      <c r="GY14" s="180"/>
      <c r="GZ14" s="180"/>
      <c r="HA14" s="180"/>
      <c r="HB14" s="180"/>
      <c r="HC14" s="180"/>
      <c r="HD14" s="180"/>
      <c r="HE14" s="180"/>
      <c r="HF14" s="180"/>
      <c r="HG14" s="180"/>
      <c r="HH14" s="180"/>
      <c r="HI14" s="180"/>
      <c r="HJ14" s="180"/>
      <c r="HK14" s="180"/>
      <c r="HL14" s="180"/>
      <c r="HM14" s="180"/>
      <c r="HN14" s="180"/>
      <c r="HO14" s="180"/>
      <c r="HP14" s="180"/>
      <c r="HQ14" s="180"/>
      <c r="HR14" s="180"/>
      <c r="HS14" s="180"/>
      <c r="HT14" s="180"/>
      <c r="HU14" s="180"/>
      <c r="HV14" s="180"/>
      <c r="HW14" s="180"/>
      <c r="HX14" s="180"/>
      <c r="HY14" s="180"/>
      <c r="HZ14" s="180"/>
      <c r="IA14" s="180"/>
      <c r="IB14" s="180"/>
      <c r="IC14" s="180"/>
      <c r="ID14" s="180"/>
      <c r="IE14" s="180"/>
      <c r="IF14" s="180"/>
      <c r="IG14" s="180"/>
      <c r="IH14" s="180"/>
      <c r="II14" s="180"/>
      <c r="IJ14" s="180"/>
      <c r="IK14" s="180"/>
      <c r="IL14" s="180"/>
      <c r="IM14" s="180"/>
      <c r="IN14" s="180"/>
      <c r="IO14" s="180"/>
    </row>
    <row r="15" spans="1:249" ht="20.100000000000001" customHeight="1">
      <c r="A15" s="183">
        <v>1</v>
      </c>
      <c r="B15" s="184" t="s">
        <v>119</v>
      </c>
      <c r="C15" s="492">
        <v>1162.8</v>
      </c>
      <c r="D15" s="185">
        <v>376.23</v>
      </c>
      <c r="E15" s="185">
        <v>25.97</v>
      </c>
      <c r="F15" s="185">
        <v>0</v>
      </c>
      <c r="G15" s="185">
        <v>0</v>
      </c>
      <c r="H15" s="185">
        <v>0</v>
      </c>
      <c r="I15" s="492">
        <f>C15+F15</f>
        <v>1162.8</v>
      </c>
      <c r="J15" s="492">
        <f>D15+G15</f>
        <v>376.23</v>
      </c>
      <c r="K15" s="492">
        <f>E15+H15</f>
        <v>25.97</v>
      </c>
      <c r="L15" s="492">
        <v>1394.91</v>
      </c>
      <c r="M15" s="185">
        <v>451.33</v>
      </c>
      <c r="N15" s="185">
        <v>31.16</v>
      </c>
      <c r="O15" s="185">
        <v>0</v>
      </c>
      <c r="P15" s="185">
        <v>0</v>
      </c>
      <c r="Q15" s="185">
        <v>0</v>
      </c>
      <c r="R15" s="492">
        <f>L15+O15</f>
        <v>1394.91</v>
      </c>
      <c r="S15" s="185">
        <f>M15+P15</f>
        <v>451.33</v>
      </c>
      <c r="T15" s="185">
        <f>N15+Q15</f>
        <v>31.16</v>
      </c>
      <c r="U15" s="492">
        <f>I15+R15</f>
        <v>2557.71</v>
      </c>
      <c r="V15" s="492">
        <f>J15+S15</f>
        <v>827.56</v>
      </c>
      <c r="W15" s="185">
        <f>K15+T15</f>
        <v>57.129999999999995</v>
      </c>
      <c r="X15" s="563"/>
    </row>
    <row r="16" spans="1:249" ht="20.100000000000001" customHeight="1">
      <c r="A16" s="183">
        <v>2</v>
      </c>
      <c r="B16" s="186" t="s">
        <v>471</v>
      </c>
      <c r="C16" s="492">
        <v>11550.39</v>
      </c>
      <c r="D16" s="492">
        <v>3737.17</v>
      </c>
      <c r="E16" s="492">
        <v>258.06</v>
      </c>
      <c r="F16" s="185">
        <v>7713.19</v>
      </c>
      <c r="G16" s="185">
        <v>2495.63</v>
      </c>
      <c r="H16" s="185">
        <v>172.32</v>
      </c>
      <c r="I16" s="185">
        <f t="shared" ref="I16:I19" si="0">C16+F16</f>
        <v>19263.579999999998</v>
      </c>
      <c r="J16" s="492">
        <f t="shared" ref="J16:J19" si="1">D16+G16</f>
        <v>6232.8</v>
      </c>
      <c r="K16" s="492">
        <f t="shared" ref="K16:K19" si="2">E16+H16</f>
        <v>430.38</v>
      </c>
      <c r="L16" s="185">
        <v>13856.04</v>
      </c>
      <c r="M16" s="492">
        <v>4483.17</v>
      </c>
      <c r="N16" s="185">
        <v>309.57</v>
      </c>
      <c r="O16" s="185">
        <v>9237.36</v>
      </c>
      <c r="P16" s="185">
        <v>2988.78</v>
      </c>
      <c r="Q16" s="492">
        <v>206.38</v>
      </c>
      <c r="R16" s="492">
        <f t="shared" ref="R16:R25" si="3">L16+O16</f>
        <v>23093.4</v>
      </c>
      <c r="S16" s="185">
        <f t="shared" ref="S16:S25" si="4">M16+P16</f>
        <v>7471.9500000000007</v>
      </c>
      <c r="T16" s="185">
        <f t="shared" ref="T16:T25" si="5">N16+Q16</f>
        <v>515.95000000000005</v>
      </c>
      <c r="U16" s="492">
        <f t="shared" ref="U16:U25" si="6">I16+R16</f>
        <v>42356.979999999996</v>
      </c>
      <c r="V16" s="492">
        <f t="shared" ref="V16:V25" si="7">J16+S16</f>
        <v>13704.75</v>
      </c>
      <c r="W16" s="492">
        <f t="shared" ref="W16:W25" si="8">K16+T16</f>
        <v>946.33</v>
      </c>
      <c r="X16" s="563"/>
      <c r="Y16" s="563"/>
    </row>
    <row r="17" spans="1:25" ht="20.100000000000001" customHeight="1">
      <c r="A17" s="183">
        <v>3</v>
      </c>
      <c r="B17" s="186" t="s">
        <v>123</v>
      </c>
      <c r="C17" s="492">
        <v>3621.01</v>
      </c>
      <c r="D17" s="492">
        <v>1171.5899999999999</v>
      </c>
      <c r="E17" s="492">
        <v>80.900000000000006</v>
      </c>
      <c r="F17" s="185">
        <v>2414.0100000000002</v>
      </c>
      <c r="G17" s="185">
        <v>781.06</v>
      </c>
      <c r="H17" s="185">
        <v>53.93</v>
      </c>
      <c r="I17" s="185">
        <f t="shared" si="0"/>
        <v>6035.02</v>
      </c>
      <c r="J17" s="492">
        <f t="shared" si="1"/>
        <v>1952.6499999999999</v>
      </c>
      <c r="K17" s="492">
        <f t="shared" si="2"/>
        <v>134.83000000000001</v>
      </c>
      <c r="L17" s="185">
        <v>2091.02</v>
      </c>
      <c r="M17" s="185">
        <v>676.56</v>
      </c>
      <c r="N17" s="185">
        <v>46.72</v>
      </c>
      <c r="O17" s="185">
        <v>1394.02</v>
      </c>
      <c r="P17" s="185">
        <v>451.04</v>
      </c>
      <c r="Q17" s="492">
        <v>31.14</v>
      </c>
      <c r="R17" s="492">
        <f t="shared" si="3"/>
        <v>3485.04</v>
      </c>
      <c r="S17" s="185">
        <f t="shared" si="4"/>
        <v>1127.5999999999999</v>
      </c>
      <c r="T17" s="185">
        <f t="shared" si="5"/>
        <v>77.86</v>
      </c>
      <c r="U17" s="492">
        <f t="shared" si="6"/>
        <v>9520.0600000000013</v>
      </c>
      <c r="V17" s="492">
        <f t="shared" si="7"/>
        <v>3080.25</v>
      </c>
      <c r="W17" s="185">
        <f t="shared" si="8"/>
        <v>212.69</v>
      </c>
      <c r="X17" s="563"/>
      <c r="Y17" s="563"/>
    </row>
    <row r="18" spans="1:25" ht="20.100000000000001" customHeight="1">
      <c r="A18" s="183">
        <v>4</v>
      </c>
      <c r="B18" s="186" t="s">
        <v>121</v>
      </c>
      <c r="C18" s="492">
        <v>581.4</v>
      </c>
      <c r="D18" s="492">
        <v>188.11</v>
      </c>
      <c r="E18" s="492">
        <v>12.99</v>
      </c>
      <c r="F18" s="492">
        <v>0</v>
      </c>
      <c r="G18" s="492">
        <v>0</v>
      </c>
      <c r="H18" s="492">
        <v>0</v>
      </c>
      <c r="I18" s="492">
        <f t="shared" si="0"/>
        <v>581.4</v>
      </c>
      <c r="J18" s="185">
        <f t="shared" si="1"/>
        <v>188.11</v>
      </c>
      <c r="K18" s="492">
        <f t="shared" si="2"/>
        <v>12.99</v>
      </c>
      <c r="L18" s="492">
        <v>697.46</v>
      </c>
      <c r="M18" s="492">
        <v>225.66</v>
      </c>
      <c r="N18" s="185">
        <v>15.58</v>
      </c>
      <c r="O18" s="185">
        <v>0</v>
      </c>
      <c r="P18" s="185">
        <v>0</v>
      </c>
      <c r="Q18" s="185">
        <v>0</v>
      </c>
      <c r="R18" s="492">
        <f t="shared" si="3"/>
        <v>697.46</v>
      </c>
      <c r="S18" s="185">
        <f t="shared" si="4"/>
        <v>225.66</v>
      </c>
      <c r="T18" s="185">
        <f t="shared" si="5"/>
        <v>15.58</v>
      </c>
      <c r="U18" s="492">
        <f t="shared" si="6"/>
        <v>1278.8600000000001</v>
      </c>
      <c r="V18" s="492">
        <f t="shared" si="7"/>
        <v>413.77</v>
      </c>
      <c r="W18" s="185">
        <f t="shared" si="8"/>
        <v>28.57</v>
      </c>
      <c r="X18" s="563"/>
    </row>
    <row r="19" spans="1:25" ht="20.100000000000001" customHeight="1">
      <c r="A19" s="183">
        <v>5</v>
      </c>
      <c r="B19" s="184" t="s">
        <v>122</v>
      </c>
      <c r="C19" s="185">
        <v>456.72</v>
      </c>
      <c r="D19" s="185">
        <v>147.77000000000001</v>
      </c>
      <c r="E19" s="492">
        <v>10.210000000000001</v>
      </c>
      <c r="F19" s="185">
        <v>0</v>
      </c>
      <c r="G19" s="185">
        <v>0</v>
      </c>
      <c r="H19" s="185">
        <v>0</v>
      </c>
      <c r="I19" s="185">
        <f t="shared" si="0"/>
        <v>456.72</v>
      </c>
      <c r="J19" s="185">
        <f t="shared" si="1"/>
        <v>147.77000000000001</v>
      </c>
      <c r="K19" s="492">
        <f t="shared" si="2"/>
        <v>10.210000000000001</v>
      </c>
      <c r="L19" s="185">
        <v>487.07</v>
      </c>
      <c r="M19" s="185">
        <v>157.59</v>
      </c>
      <c r="N19" s="185">
        <v>10.88</v>
      </c>
      <c r="O19" s="185">
        <v>0</v>
      </c>
      <c r="P19" s="185">
        <v>0</v>
      </c>
      <c r="Q19" s="185">
        <v>0</v>
      </c>
      <c r="R19" s="492">
        <f t="shared" si="3"/>
        <v>487.07</v>
      </c>
      <c r="S19" s="185">
        <f t="shared" si="4"/>
        <v>157.59</v>
      </c>
      <c r="T19" s="185">
        <f t="shared" si="5"/>
        <v>10.88</v>
      </c>
      <c r="U19" s="492">
        <f t="shared" si="6"/>
        <v>943.79</v>
      </c>
      <c r="V19" s="492">
        <f t="shared" si="7"/>
        <v>305.36</v>
      </c>
      <c r="W19" s="185">
        <f t="shared" si="8"/>
        <v>21.090000000000003</v>
      </c>
      <c r="X19" s="563"/>
    </row>
    <row r="20" spans="1:25" ht="12.75" customHeight="1">
      <c r="A20" s="1092" t="s">
        <v>235</v>
      </c>
      <c r="B20" s="1093"/>
      <c r="C20" s="185"/>
      <c r="D20" s="185"/>
      <c r="E20" s="185"/>
      <c r="F20" s="185"/>
      <c r="G20" s="185"/>
      <c r="H20" s="185"/>
      <c r="I20" s="185"/>
      <c r="J20" s="185"/>
      <c r="K20" s="185"/>
      <c r="L20" s="185"/>
      <c r="M20" s="185"/>
      <c r="N20" s="185"/>
      <c r="O20" s="185"/>
      <c r="P20" s="185"/>
      <c r="Q20" s="185"/>
      <c r="R20" s="492"/>
      <c r="S20" s="185"/>
      <c r="T20" s="185"/>
      <c r="U20" s="492"/>
      <c r="V20" s="492"/>
      <c r="W20" s="185"/>
      <c r="X20" s="563"/>
    </row>
    <row r="21" spans="1:25" ht="20.100000000000001" customHeight="1">
      <c r="A21" s="183">
        <v>6</v>
      </c>
      <c r="B21" s="184" t="s">
        <v>124</v>
      </c>
      <c r="C21" s="185"/>
      <c r="D21" s="185"/>
      <c r="E21" s="185"/>
      <c r="F21" s="185"/>
      <c r="G21" s="185"/>
      <c r="H21" s="185"/>
      <c r="I21" s="185">
        <f t="shared" ref="I21:I25" si="9">C21+F21</f>
        <v>0</v>
      </c>
      <c r="J21" s="185">
        <f t="shared" ref="J21:J25" si="10">D21+G21</f>
        <v>0</v>
      </c>
      <c r="K21" s="185">
        <f t="shared" ref="K21:K25" si="11">E21+H21</f>
        <v>0</v>
      </c>
      <c r="L21" s="185"/>
      <c r="M21" s="185"/>
      <c r="N21" s="185"/>
      <c r="O21" s="185"/>
      <c r="P21" s="185"/>
      <c r="Q21" s="185"/>
      <c r="R21" s="492">
        <f t="shared" si="3"/>
        <v>0</v>
      </c>
      <c r="S21" s="185">
        <f t="shared" si="4"/>
        <v>0</v>
      </c>
      <c r="T21" s="185">
        <f t="shared" si="5"/>
        <v>0</v>
      </c>
      <c r="U21" s="492">
        <f t="shared" si="6"/>
        <v>0</v>
      </c>
      <c r="V21" s="492">
        <f t="shared" si="7"/>
        <v>0</v>
      </c>
      <c r="W21" s="185">
        <f t="shared" si="8"/>
        <v>0</v>
      </c>
    </row>
    <row r="22" spans="1:25" ht="20.100000000000001" customHeight="1">
      <c r="A22" s="183">
        <v>7</v>
      </c>
      <c r="B22" s="184" t="s">
        <v>1066</v>
      </c>
      <c r="C22" s="185">
        <v>543.03</v>
      </c>
      <c r="D22" s="185">
        <v>175.7</v>
      </c>
      <c r="E22" s="185">
        <v>12.13</v>
      </c>
      <c r="F22" s="185">
        <v>362.02</v>
      </c>
      <c r="G22" s="185">
        <v>117.13</v>
      </c>
      <c r="H22" s="185">
        <v>8.09</v>
      </c>
      <c r="I22" s="185">
        <f t="shared" si="9"/>
        <v>905.05</v>
      </c>
      <c r="J22" s="185">
        <f t="shared" si="10"/>
        <v>292.83</v>
      </c>
      <c r="K22" s="185">
        <f t="shared" si="11"/>
        <v>20.22</v>
      </c>
      <c r="L22" s="185"/>
      <c r="M22" s="185"/>
      <c r="N22" s="185"/>
      <c r="O22" s="185"/>
      <c r="P22" s="185"/>
      <c r="Q22" s="185"/>
      <c r="R22" s="492">
        <f t="shared" si="3"/>
        <v>0</v>
      </c>
      <c r="S22" s="185">
        <f t="shared" si="4"/>
        <v>0</v>
      </c>
      <c r="T22" s="185">
        <f t="shared" si="5"/>
        <v>0</v>
      </c>
      <c r="U22" s="492">
        <f t="shared" si="6"/>
        <v>905.05</v>
      </c>
      <c r="V22" s="492">
        <f t="shared" si="7"/>
        <v>292.83</v>
      </c>
      <c r="W22" s="185">
        <f t="shared" si="8"/>
        <v>20.22</v>
      </c>
    </row>
    <row r="23" spans="1:25" ht="20.100000000000001" customHeight="1">
      <c r="A23" s="183">
        <v>8</v>
      </c>
      <c r="B23" s="184" t="s">
        <v>696</v>
      </c>
      <c r="C23" s="185">
        <v>0</v>
      </c>
      <c r="D23" s="185"/>
      <c r="E23" s="185"/>
      <c r="F23" s="185"/>
      <c r="G23" s="185"/>
      <c r="H23" s="185"/>
      <c r="I23" s="185">
        <f t="shared" si="9"/>
        <v>0</v>
      </c>
      <c r="J23" s="185">
        <f t="shared" si="10"/>
        <v>0</v>
      </c>
      <c r="K23" s="185">
        <f t="shared" si="11"/>
        <v>0</v>
      </c>
      <c r="L23" s="185"/>
      <c r="M23" s="185"/>
      <c r="N23" s="185"/>
      <c r="O23" s="185"/>
      <c r="P23" s="185"/>
      <c r="Q23" s="185"/>
      <c r="R23" s="492">
        <f t="shared" si="3"/>
        <v>0</v>
      </c>
      <c r="S23" s="185">
        <f t="shared" si="4"/>
        <v>0</v>
      </c>
      <c r="T23" s="185">
        <f t="shared" si="5"/>
        <v>0</v>
      </c>
      <c r="U23" s="492">
        <f t="shared" si="6"/>
        <v>0</v>
      </c>
      <c r="V23" s="492">
        <f t="shared" si="7"/>
        <v>0</v>
      </c>
      <c r="W23" s="185">
        <f t="shared" si="8"/>
        <v>0</v>
      </c>
    </row>
    <row r="24" spans="1:25">
      <c r="A24" s="183"/>
      <c r="B24" s="184"/>
      <c r="C24" s="185"/>
      <c r="D24" s="185"/>
      <c r="E24" s="185"/>
      <c r="F24" s="185"/>
      <c r="G24" s="185"/>
      <c r="H24" s="185"/>
      <c r="I24" s="185">
        <f t="shared" si="9"/>
        <v>0</v>
      </c>
      <c r="J24" s="185">
        <f t="shared" si="10"/>
        <v>0</v>
      </c>
      <c r="K24" s="185">
        <f t="shared" si="11"/>
        <v>0</v>
      </c>
      <c r="L24" s="185"/>
      <c r="M24" s="185"/>
      <c r="N24" s="185"/>
      <c r="O24" s="185"/>
      <c r="P24" s="185"/>
      <c r="Q24" s="185"/>
      <c r="R24" s="492">
        <f t="shared" si="3"/>
        <v>0</v>
      </c>
      <c r="S24" s="185">
        <f t="shared" si="4"/>
        <v>0</v>
      </c>
      <c r="T24" s="185">
        <f t="shared" si="5"/>
        <v>0</v>
      </c>
      <c r="U24" s="492">
        <f t="shared" si="6"/>
        <v>0</v>
      </c>
      <c r="V24" s="492">
        <f t="shared" si="7"/>
        <v>0</v>
      </c>
      <c r="W24" s="185">
        <f t="shared" si="8"/>
        <v>0</v>
      </c>
    </row>
    <row r="25" spans="1:25" s="180" customFormat="1">
      <c r="A25" s="1090" t="s">
        <v>16</v>
      </c>
      <c r="B25" s="1091"/>
      <c r="C25" s="493">
        <f>SUM(C15:C24)</f>
        <v>17915.349999999999</v>
      </c>
      <c r="D25" s="493">
        <f t="shared" ref="D25:H25" si="12">SUM(D15:D24)</f>
        <v>5796.57</v>
      </c>
      <c r="E25" s="493">
        <f t="shared" si="12"/>
        <v>400.25999999999993</v>
      </c>
      <c r="F25" s="493">
        <f t="shared" si="12"/>
        <v>10489.220000000001</v>
      </c>
      <c r="G25" s="493">
        <f t="shared" si="12"/>
        <v>3393.82</v>
      </c>
      <c r="H25" s="493">
        <f t="shared" si="12"/>
        <v>234.34</v>
      </c>
      <c r="I25" s="493">
        <f t="shared" si="9"/>
        <v>28404.57</v>
      </c>
      <c r="J25" s="493">
        <f t="shared" si="10"/>
        <v>9190.39</v>
      </c>
      <c r="K25" s="493">
        <f t="shared" si="11"/>
        <v>634.59999999999991</v>
      </c>
      <c r="L25" s="493">
        <f>SUM(L15:L24)</f>
        <v>18526.5</v>
      </c>
      <c r="M25" s="493">
        <f t="shared" ref="M25:Q25" si="13">SUM(M15:M24)</f>
        <v>5994.3099999999995</v>
      </c>
      <c r="N25" s="493">
        <f t="shared" si="13"/>
        <v>413.91</v>
      </c>
      <c r="O25" s="493">
        <f t="shared" si="13"/>
        <v>10631.380000000001</v>
      </c>
      <c r="P25" s="493">
        <f t="shared" si="13"/>
        <v>3439.82</v>
      </c>
      <c r="Q25" s="493">
        <f t="shared" si="13"/>
        <v>237.51999999999998</v>
      </c>
      <c r="R25" s="493">
        <f t="shared" si="3"/>
        <v>29157.88</v>
      </c>
      <c r="S25" s="493">
        <f t="shared" si="4"/>
        <v>9434.1299999999992</v>
      </c>
      <c r="T25" s="182">
        <f t="shared" si="5"/>
        <v>651.43000000000006</v>
      </c>
      <c r="U25" s="493">
        <f t="shared" si="6"/>
        <v>57562.45</v>
      </c>
      <c r="V25" s="493">
        <f t="shared" si="7"/>
        <v>18624.519999999997</v>
      </c>
      <c r="W25" s="493">
        <f t="shared" si="8"/>
        <v>1286.03</v>
      </c>
    </row>
    <row r="26" spans="1:25">
      <c r="A26" s="187"/>
      <c r="B26" s="187"/>
    </row>
    <row r="28" spans="1:25">
      <c r="B28" s="170" t="s">
        <v>11</v>
      </c>
      <c r="L28" s="578"/>
      <c r="M28" s="14"/>
      <c r="N28" s="14"/>
      <c r="O28" s="14"/>
      <c r="P28" s="574" t="s">
        <v>1079</v>
      </c>
      <c r="Q28" s="574"/>
      <c r="R28" s="574"/>
    </row>
    <row r="29" spans="1:25" ht="15">
      <c r="E29" s="563"/>
      <c r="F29" s="563"/>
      <c r="H29" s="563"/>
      <c r="L29" s="72"/>
      <c r="M29" s="578"/>
      <c r="N29" s="675" t="s">
        <v>1058</v>
      </c>
      <c r="O29" s="675"/>
      <c r="P29" s="675"/>
      <c r="Q29" s="675"/>
      <c r="R29" s="675"/>
    </row>
    <row r="30" spans="1:25" ht="15">
      <c r="A30" s="564"/>
      <c r="B30" s="564"/>
      <c r="E30" s="563"/>
      <c r="F30" s="564"/>
      <c r="G30" s="564"/>
      <c r="H30" s="564"/>
      <c r="I30" s="564"/>
      <c r="J30" s="188"/>
      <c r="K30" s="188"/>
      <c r="L30" s="72"/>
      <c r="M30" s="435"/>
      <c r="N30" s="435"/>
      <c r="O30" s="435"/>
      <c r="P30" s="435"/>
      <c r="Q30" s="435"/>
      <c r="R30" s="435"/>
      <c r="S30" s="564"/>
      <c r="T30" s="564"/>
      <c r="U30" s="564"/>
    </row>
    <row r="31" spans="1:25" ht="15" customHeight="1">
      <c r="H31" s="563"/>
      <c r="L31" s="72"/>
      <c r="M31" s="624" t="s">
        <v>1081</v>
      </c>
      <c r="N31" s="624"/>
      <c r="O31" s="435"/>
      <c r="P31" s="435"/>
      <c r="Q31" s="435"/>
      <c r="R31" s="435"/>
      <c r="S31" s="517"/>
      <c r="T31" s="517"/>
      <c r="U31" s="517"/>
    </row>
    <row r="32" spans="1:25" ht="15.75">
      <c r="A32" s="189" t="s">
        <v>12</v>
      </c>
      <c r="B32" s="189"/>
      <c r="C32" s="189"/>
      <c r="D32" s="189"/>
      <c r="E32" s="189"/>
      <c r="F32" s="565"/>
      <c r="G32" s="189"/>
      <c r="H32" s="189"/>
      <c r="I32" s="189"/>
      <c r="J32" s="189"/>
      <c r="K32" s="189"/>
      <c r="L32" s="72"/>
      <c r="M32" s="14"/>
      <c r="N32" s="14"/>
      <c r="O32" s="34"/>
      <c r="P32" s="574" t="s">
        <v>1080</v>
      </c>
      <c r="Q32" s="574"/>
      <c r="R32" s="574"/>
      <c r="S32" s="599"/>
      <c r="T32" s="599"/>
      <c r="U32" s="599"/>
    </row>
    <row r="33" spans="1:25" ht="15.75">
      <c r="A33" s="599"/>
      <c r="B33" s="599"/>
      <c r="C33" s="599"/>
      <c r="D33" s="599"/>
      <c r="E33" s="599"/>
      <c r="F33" s="599"/>
      <c r="G33" s="599"/>
      <c r="H33" s="599"/>
      <c r="I33" s="599"/>
      <c r="J33" s="599"/>
      <c r="K33" s="599"/>
      <c r="L33" s="599"/>
      <c r="M33" s="599"/>
      <c r="N33" s="599"/>
      <c r="O33" s="599"/>
      <c r="P33" s="599"/>
      <c r="Q33" s="599"/>
      <c r="R33" s="599"/>
      <c r="S33" s="599"/>
      <c r="T33" s="599"/>
      <c r="U33" s="599"/>
    </row>
    <row r="34" spans="1:25" ht="15.75">
      <c r="A34" s="1095"/>
      <c r="B34" s="1095"/>
      <c r="C34" s="1095"/>
      <c r="D34" s="1095"/>
      <c r="E34" s="1095"/>
      <c r="F34" s="1095"/>
      <c r="G34" s="1095"/>
      <c r="H34" s="1095"/>
      <c r="I34" s="1095"/>
      <c r="J34" s="1095"/>
      <c r="K34" s="1095"/>
      <c r="L34" s="1095"/>
      <c r="M34" s="1095"/>
      <c r="N34" s="1095"/>
      <c r="O34" s="1095"/>
      <c r="P34" s="1095"/>
      <c r="Q34" s="1095"/>
      <c r="R34" s="1095"/>
      <c r="S34" s="1095"/>
      <c r="T34" s="1095"/>
      <c r="U34" s="1095"/>
      <c r="Y34" s="563"/>
    </row>
    <row r="35" spans="1:25">
      <c r="R35" s="1094"/>
      <c r="S35" s="1094"/>
      <c r="T35" s="1094"/>
      <c r="U35" s="1094"/>
      <c r="V35" s="1094"/>
      <c r="W35" s="1094"/>
    </row>
  </sheetData>
  <mergeCells count="23">
    <mergeCell ref="R35:W35"/>
    <mergeCell ref="A34:U34"/>
    <mergeCell ref="O1:U1"/>
    <mergeCell ref="B4:U4"/>
    <mergeCell ref="B6:U6"/>
    <mergeCell ref="A8:B8"/>
    <mergeCell ref="C11:E11"/>
    <mergeCell ref="F11:H11"/>
    <mergeCell ref="I11:K11"/>
    <mergeCell ref="L11:N11"/>
    <mergeCell ref="O11:Q11"/>
    <mergeCell ref="V9:W9"/>
    <mergeCell ref="A10:A11"/>
    <mergeCell ref="B10:B11"/>
    <mergeCell ref="C10:K10"/>
    <mergeCell ref="L10:T10"/>
    <mergeCell ref="U10:W11"/>
    <mergeCell ref="R11:T11"/>
    <mergeCell ref="N29:R29"/>
    <mergeCell ref="M31:N31"/>
    <mergeCell ref="A25:B25"/>
    <mergeCell ref="A20:B20"/>
    <mergeCell ref="A14:B14"/>
  </mergeCells>
  <printOptions horizontalCentered="1"/>
  <pageMargins left="0.70866141732283472" right="0.70866141732283472" top="0.23622047244094491" bottom="0" header="0.31496062992125984" footer="0.31496062992125984"/>
  <pageSetup paperSize="9" scale="59"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N40"/>
  <sheetViews>
    <sheetView view="pageBreakPreview" topLeftCell="A22" zoomScaleSheetLayoutView="100" workbookViewId="0">
      <selection activeCell="F36" sqref="F36:M40"/>
    </sheetView>
  </sheetViews>
  <sheetFormatPr defaultRowHeight="12.75"/>
  <cols>
    <col min="1" max="1" width="8.28515625" customWidth="1"/>
    <col min="2" max="2" width="15.5703125" customWidth="1"/>
    <col min="3" max="3" width="15.28515625" customWidth="1"/>
    <col min="4" max="4" width="17.42578125" customWidth="1"/>
    <col min="5" max="5" width="16.140625" customWidth="1"/>
    <col min="6" max="6" width="16" customWidth="1"/>
    <col min="7" max="7" width="13.5703125" customWidth="1"/>
    <col min="8" max="8" width="15.140625" customWidth="1"/>
    <col min="9" max="9" width="14" customWidth="1"/>
    <col min="10" max="10" width="12.42578125" customWidth="1"/>
    <col min="11" max="11" width="12" customWidth="1"/>
    <col min="12" max="12" width="11.85546875" customWidth="1"/>
  </cols>
  <sheetData>
    <row r="1" spans="1:12" ht="18">
      <c r="A1" s="746" t="s">
        <v>0</v>
      </c>
      <c r="B1" s="746"/>
      <c r="C1" s="746"/>
      <c r="D1" s="746"/>
      <c r="E1" s="746"/>
      <c r="F1" s="746"/>
      <c r="G1" s="746"/>
      <c r="H1" s="746"/>
      <c r="I1" s="746"/>
      <c r="J1" s="746"/>
      <c r="K1" s="746"/>
      <c r="L1" s="198" t="s">
        <v>872</v>
      </c>
    </row>
    <row r="2" spans="1:12" ht="21">
      <c r="A2" s="745" t="s">
        <v>734</v>
      </c>
      <c r="B2" s="745"/>
      <c r="C2" s="745"/>
      <c r="D2" s="745"/>
      <c r="E2" s="745"/>
      <c r="F2" s="745"/>
      <c r="G2" s="745"/>
      <c r="H2" s="745"/>
      <c r="I2" s="745"/>
      <c r="J2" s="745"/>
      <c r="K2" s="745"/>
      <c r="L2" s="745"/>
    </row>
    <row r="3" spans="1:12" ht="15">
      <c r="A3" s="200"/>
      <c r="B3" s="200"/>
    </row>
    <row r="4" spans="1:12" ht="18" customHeight="1">
      <c r="A4" s="747" t="s">
        <v>871</v>
      </c>
      <c r="B4" s="747"/>
      <c r="C4" s="747"/>
      <c r="D4" s="747"/>
      <c r="E4" s="747"/>
      <c r="F4" s="747"/>
      <c r="G4" s="747"/>
      <c r="H4" s="747"/>
      <c r="I4" s="747"/>
      <c r="J4" s="747"/>
      <c r="K4" s="747"/>
      <c r="L4" s="747"/>
    </row>
    <row r="5" spans="1:12" ht="15">
      <c r="A5" s="201" t="s">
        <v>919</v>
      </c>
      <c r="B5" s="201"/>
    </row>
    <row r="6" spans="1:12" ht="15">
      <c r="A6" s="201"/>
      <c r="B6" s="201"/>
      <c r="K6" s="744" t="s">
        <v>873</v>
      </c>
      <c r="L6" s="744"/>
    </row>
    <row r="7" spans="1:12" ht="15">
      <c r="A7" s="748" t="s">
        <v>874</v>
      </c>
      <c r="B7" s="748"/>
      <c r="C7" s="748"/>
      <c r="D7" s="9" t="s">
        <v>1077</v>
      </c>
      <c r="K7" s="358"/>
      <c r="L7" s="358"/>
    </row>
    <row r="8" spans="1:12" ht="15">
      <c r="A8" s="748" t="s">
        <v>875</v>
      </c>
      <c r="B8" s="748"/>
      <c r="C8" s="748"/>
      <c r="D8" s="9" t="s">
        <v>1078</v>
      </c>
      <c r="K8" s="358"/>
      <c r="L8" s="358"/>
    </row>
    <row r="9" spans="1:12" ht="15">
      <c r="A9" s="201"/>
      <c r="B9" s="201"/>
      <c r="J9" s="739" t="s">
        <v>1070</v>
      </c>
      <c r="K9" s="739"/>
      <c r="L9" s="739"/>
    </row>
    <row r="10" spans="1:12" ht="47.25" customHeight="1">
      <c r="A10" s="671" t="s">
        <v>2</v>
      </c>
      <c r="B10" s="750" t="s">
        <v>72</v>
      </c>
      <c r="C10" s="749" t="s">
        <v>854</v>
      </c>
      <c r="D10" s="749"/>
      <c r="E10" s="749"/>
      <c r="F10" s="749"/>
      <c r="G10" s="749" t="s">
        <v>855</v>
      </c>
      <c r="H10" s="749"/>
      <c r="I10" s="749"/>
      <c r="J10" s="749"/>
      <c r="K10" s="749" t="s">
        <v>859</v>
      </c>
      <c r="L10" s="749" t="s">
        <v>856</v>
      </c>
    </row>
    <row r="11" spans="1:12" s="198" customFormat="1" ht="89.25">
      <c r="A11" s="671"/>
      <c r="B11" s="750"/>
      <c r="C11" s="362" t="s">
        <v>860</v>
      </c>
      <c r="D11" s="356" t="s">
        <v>857</v>
      </c>
      <c r="E11" s="356" t="s">
        <v>858</v>
      </c>
      <c r="F11" s="362" t="s">
        <v>861</v>
      </c>
      <c r="G11" s="362" t="s">
        <v>860</v>
      </c>
      <c r="H11" s="356" t="s">
        <v>857</v>
      </c>
      <c r="I11" s="356" t="s">
        <v>858</v>
      </c>
      <c r="J11" s="362" t="s">
        <v>861</v>
      </c>
      <c r="K11" s="749"/>
      <c r="L11" s="749"/>
    </row>
    <row r="12" spans="1:12" s="198" customFormat="1" ht="15">
      <c r="A12" s="103">
        <v>1</v>
      </c>
      <c r="B12" s="355">
        <v>2</v>
      </c>
      <c r="C12" s="357">
        <v>3</v>
      </c>
      <c r="D12" s="355">
        <v>4</v>
      </c>
      <c r="E12" s="355">
        <v>5</v>
      </c>
      <c r="F12" s="357">
        <v>6</v>
      </c>
      <c r="G12" s="355">
        <v>7</v>
      </c>
      <c r="H12" s="355">
        <v>8</v>
      </c>
      <c r="I12" s="357">
        <v>9</v>
      </c>
      <c r="J12" s="355">
        <v>10</v>
      </c>
      <c r="K12" s="355">
        <v>11</v>
      </c>
      <c r="L12" s="357">
        <v>12</v>
      </c>
    </row>
    <row r="13" spans="1:12" ht="24.95" customHeight="1">
      <c r="A13" s="8">
        <v>1</v>
      </c>
      <c r="B13" s="280" t="s">
        <v>862</v>
      </c>
      <c r="C13" s="204"/>
      <c r="D13" s="204"/>
      <c r="E13" s="204"/>
      <c r="F13" s="204"/>
      <c r="G13" s="204"/>
      <c r="H13" s="204"/>
      <c r="I13" s="204"/>
      <c r="J13" s="204">
        <v>824497036</v>
      </c>
      <c r="K13" s="204"/>
      <c r="L13" s="204"/>
    </row>
    <row r="14" spans="1:12" ht="24.95" customHeight="1">
      <c r="A14" s="8">
        <v>2</v>
      </c>
      <c r="B14" s="18" t="s">
        <v>863</v>
      </c>
      <c r="C14" s="204"/>
      <c r="D14" s="204"/>
      <c r="E14" s="204"/>
      <c r="F14" s="204"/>
      <c r="G14" s="204"/>
      <c r="H14" s="9"/>
      <c r="I14" s="9"/>
      <c r="J14" s="9">
        <v>1419579569</v>
      </c>
      <c r="K14" s="9"/>
      <c r="L14" s="9"/>
    </row>
    <row r="15" spans="1:12" ht="24.95" customHeight="1">
      <c r="A15" s="8">
        <v>3</v>
      </c>
      <c r="B15" s="18" t="s">
        <v>864</v>
      </c>
      <c r="C15" s="204"/>
      <c r="D15" s="204"/>
      <c r="E15" s="204"/>
      <c r="F15" s="204"/>
      <c r="G15" s="204"/>
      <c r="H15" s="9"/>
      <c r="I15" s="9"/>
      <c r="J15" s="9">
        <v>825970353</v>
      </c>
      <c r="K15" s="9"/>
      <c r="L15" s="9"/>
    </row>
    <row r="16" spans="1:12" ht="24.95" customHeight="1">
      <c r="A16" s="8">
        <v>4</v>
      </c>
      <c r="B16" s="18" t="s">
        <v>865</v>
      </c>
      <c r="C16" s="204"/>
      <c r="D16" s="204"/>
      <c r="E16" s="204"/>
      <c r="F16" s="204"/>
      <c r="G16" s="204"/>
      <c r="H16" s="9"/>
      <c r="I16" s="9"/>
      <c r="J16" s="9">
        <v>1759991653</v>
      </c>
      <c r="K16" s="9"/>
      <c r="L16" s="9"/>
    </row>
    <row r="17" spans="1:12" ht="24.95" customHeight="1">
      <c r="A17" s="8">
        <v>5</v>
      </c>
      <c r="B17" s="18" t="s">
        <v>866</v>
      </c>
      <c r="C17" s="204"/>
      <c r="D17" s="204"/>
      <c r="E17" s="204"/>
      <c r="F17" s="204"/>
      <c r="G17" s="204"/>
      <c r="H17" s="9"/>
      <c r="I17" s="9"/>
      <c r="J17" s="9">
        <v>1451637733</v>
      </c>
      <c r="K17" s="9"/>
      <c r="L17" s="9"/>
    </row>
    <row r="18" spans="1:12" ht="24.95" customHeight="1">
      <c r="A18" s="8">
        <v>6</v>
      </c>
      <c r="B18" s="18" t="s">
        <v>867</v>
      </c>
      <c r="C18" s="204"/>
      <c r="D18" s="204"/>
      <c r="E18" s="204"/>
      <c r="F18" s="204"/>
      <c r="G18" s="204"/>
      <c r="H18" s="9"/>
      <c r="I18" s="9"/>
      <c r="J18" s="9">
        <v>1291108072</v>
      </c>
      <c r="K18" s="9"/>
      <c r="L18" s="9"/>
    </row>
    <row r="19" spans="1:12" ht="24.95" customHeight="1">
      <c r="A19" s="8">
        <v>7</v>
      </c>
      <c r="B19" s="18" t="s">
        <v>868</v>
      </c>
      <c r="C19" s="204"/>
      <c r="D19" s="204"/>
      <c r="E19" s="204"/>
      <c r="F19" s="204"/>
      <c r="G19" s="204"/>
      <c r="H19" s="9"/>
      <c r="I19" s="9"/>
      <c r="J19" s="9">
        <v>1079189197</v>
      </c>
      <c r="K19" s="9"/>
      <c r="L19" s="9"/>
    </row>
    <row r="20" spans="1:12" ht="24.95" customHeight="1">
      <c r="A20" s="8">
        <v>8</v>
      </c>
      <c r="B20" s="18" t="s">
        <v>869</v>
      </c>
      <c r="C20" s="204"/>
      <c r="D20" s="204"/>
      <c r="E20" s="204"/>
      <c r="F20" s="204"/>
      <c r="G20" s="204"/>
      <c r="H20" s="9"/>
      <c r="I20" s="9"/>
      <c r="J20" s="9">
        <v>1247495495</v>
      </c>
      <c r="K20" s="9"/>
      <c r="L20" s="9"/>
    </row>
    <row r="21" spans="1:12" ht="24.95" customHeight="1">
      <c r="A21" s="8">
        <v>9</v>
      </c>
      <c r="B21" s="18" t="s">
        <v>870</v>
      </c>
      <c r="C21" s="204"/>
      <c r="D21" s="204"/>
      <c r="E21" s="204"/>
      <c r="F21" s="204"/>
      <c r="G21" s="204"/>
      <c r="H21" s="9"/>
      <c r="I21" s="9"/>
      <c r="J21" s="9">
        <v>1342904298</v>
      </c>
      <c r="K21" s="9"/>
      <c r="L21" s="9"/>
    </row>
    <row r="22" spans="1:12" ht="24.95" customHeight="1">
      <c r="A22" s="351" t="s">
        <v>16</v>
      </c>
      <c r="B22" s="9"/>
      <c r="C22" s="204"/>
      <c r="D22" s="204"/>
      <c r="E22" s="204"/>
      <c r="F22" s="204"/>
      <c r="G22" s="204"/>
      <c r="H22" s="9"/>
      <c r="I22" s="9"/>
      <c r="J22" s="9">
        <f>SUM(J13:J21)</f>
        <v>11242373406</v>
      </c>
      <c r="K22" s="9"/>
      <c r="L22" s="9"/>
    </row>
    <row r="23" spans="1:12">
      <c r="A23" t="s">
        <v>1075</v>
      </c>
    </row>
    <row r="24" spans="1:12">
      <c r="A24" t="s">
        <v>1076</v>
      </c>
    </row>
    <row r="25" spans="1:12">
      <c r="A25" s="742" t="s">
        <v>876</v>
      </c>
      <c r="B25" s="742"/>
      <c r="C25" s="742"/>
      <c r="D25" s="742"/>
      <c r="E25" s="742"/>
      <c r="F25" s="742"/>
      <c r="G25" s="742"/>
      <c r="H25" s="742"/>
      <c r="I25" s="742"/>
      <c r="J25" s="742"/>
    </row>
    <row r="26" spans="1:12" ht="15" customHeight="1">
      <c r="A26" s="742" t="s">
        <v>1006</v>
      </c>
      <c r="B26" s="742"/>
      <c r="C26" s="742"/>
      <c r="D26" s="742"/>
      <c r="E26" s="359"/>
      <c r="F26" s="359"/>
      <c r="G26" s="359"/>
      <c r="H26" s="359"/>
      <c r="I26" s="359"/>
      <c r="J26" s="359"/>
    </row>
    <row r="27" spans="1:12" ht="15" customHeight="1">
      <c r="A27" s="360"/>
      <c r="B27" s="360"/>
      <c r="C27" s="360"/>
      <c r="D27" s="360"/>
      <c r="E27" s="359"/>
      <c r="F27" s="359"/>
      <c r="G27" s="359"/>
      <c r="H27" s="359"/>
      <c r="I27" s="359"/>
      <c r="J27" s="359"/>
    </row>
    <row r="28" spans="1:12" ht="15" customHeight="1">
      <c r="A28" s="360"/>
      <c r="B28" s="360"/>
      <c r="C28" s="360"/>
      <c r="D28" s="360"/>
      <c r="E28" s="359"/>
      <c r="F28" s="359"/>
      <c r="G28" s="359"/>
      <c r="H28" s="359"/>
      <c r="I28" s="359"/>
      <c r="J28" s="359"/>
    </row>
    <row r="29" spans="1:12" ht="15" customHeight="1">
      <c r="A29" s="361" t="s">
        <v>877</v>
      </c>
      <c r="B29" s="240"/>
      <c r="C29" s="240"/>
      <c r="D29" s="240"/>
      <c r="E29" s="240"/>
      <c r="F29" s="240"/>
      <c r="G29" s="240"/>
      <c r="H29" s="240"/>
      <c r="I29" s="240"/>
      <c r="J29" s="240"/>
    </row>
    <row r="30" spans="1:12" s="378" customFormat="1" ht="15" customHeight="1">
      <c r="A30" s="743" t="s">
        <v>878</v>
      </c>
      <c r="B30" s="743"/>
      <c r="C30" s="743"/>
      <c r="D30" s="743"/>
      <c r="E30" s="743"/>
      <c r="F30" s="743"/>
      <c r="G30" s="743"/>
      <c r="H30" s="743"/>
      <c r="I30" s="743"/>
      <c r="J30" s="743"/>
    </row>
    <row r="31" spans="1:12" s="378" customFormat="1" ht="15" customHeight="1">
      <c r="A31" s="740" t="s">
        <v>879</v>
      </c>
      <c r="B31" s="740"/>
      <c r="C31" s="740"/>
      <c r="D31" s="740"/>
      <c r="E31" s="740"/>
      <c r="F31" s="740"/>
      <c r="G31" s="740"/>
      <c r="H31" s="740"/>
      <c r="I31" s="740"/>
      <c r="J31" s="740"/>
    </row>
    <row r="32" spans="1:12" s="378" customFormat="1" ht="15" customHeight="1">
      <c r="A32" s="740" t="s">
        <v>880</v>
      </c>
      <c r="B32" s="740"/>
      <c r="C32" s="740"/>
      <c r="D32" s="740"/>
      <c r="E32" s="740"/>
      <c r="F32" s="740"/>
      <c r="G32" s="740"/>
      <c r="H32" s="740"/>
      <c r="I32" s="740"/>
      <c r="J32" s="740"/>
    </row>
    <row r="33" spans="1:14" s="378" customFormat="1" ht="15" customHeight="1">
      <c r="A33" s="740" t="s">
        <v>881</v>
      </c>
      <c r="B33" s="740"/>
      <c r="C33" s="740"/>
      <c r="D33" s="740"/>
      <c r="E33" s="740"/>
      <c r="F33" s="740"/>
      <c r="G33" s="740"/>
      <c r="H33" s="740"/>
      <c r="I33" s="740"/>
      <c r="J33" s="740"/>
    </row>
    <row r="34" spans="1:14" s="378" customFormat="1" ht="15" customHeight="1">
      <c r="A34" s="740" t="s">
        <v>882</v>
      </c>
      <c r="B34" s="740"/>
      <c r="C34" s="740"/>
      <c r="D34" s="740"/>
      <c r="E34" s="740"/>
      <c r="F34" s="740"/>
      <c r="G34" s="740"/>
      <c r="H34" s="740"/>
      <c r="I34" s="740"/>
      <c r="J34" s="740"/>
    </row>
    <row r="35" spans="1:14" ht="15" customHeight="1">
      <c r="A35" s="206"/>
      <c r="B35" s="206"/>
      <c r="C35" s="206"/>
      <c r="D35" s="206"/>
      <c r="E35" s="206"/>
      <c r="I35" s="741"/>
      <c r="J35" s="741"/>
      <c r="K35" s="741"/>
    </row>
    <row r="36" spans="1:14" ht="15" customHeight="1">
      <c r="A36" s="206"/>
      <c r="B36" s="206"/>
      <c r="C36" s="206"/>
      <c r="D36" s="206"/>
      <c r="E36" s="206"/>
      <c r="F36" s="14"/>
      <c r="G36" s="14"/>
      <c r="H36" s="14"/>
      <c r="I36" s="623" t="s">
        <v>1079</v>
      </c>
      <c r="J36" s="623"/>
      <c r="K36" s="623"/>
      <c r="L36" s="623"/>
      <c r="M36" s="623"/>
      <c r="N36" s="517"/>
    </row>
    <row r="37" spans="1:14" ht="15">
      <c r="A37" s="206" t="s">
        <v>12</v>
      </c>
      <c r="C37" s="206"/>
      <c r="D37" s="206"/>
      <c r="E37" s="206"/>
      <c r="F37" s="578"/>
      <c r="G37" s="578"/>
      <c r="H37" s="578"/>
      <c r="I37" s="675" t="s">
        <v>1058</v>
      </c>
      <c r="J37" s="675"/>
      <c r="K37" s="675"/>
      <c r="L37" s="675"/>
      <c r="M37" s="675"/>
    </row>
    <row r="38" spans="1:14">
      <c r="A38" s="206"/>
      <c r="B38" s="206"/>
      <c r="C38" s="206"/>
      <c r="D38" s="206"/>
      <c r="E38" s="206"/>
      <c r="F38" s="435"/>
      <c r="G38" s="435"/>
      <c r="H38" s="435"/>
      <c r="I38" s="435"/>
      <c r="J38" s="435"/>
      <c r="K38" s="435"/>
      <c r="L38" s="578"/>
      <c r="M38" s="578"/>
    </row>
    <row r="39" spans="1:14">
      <c r="F39" s="624" t="s">
        <v>1081</v>
      </c>
      <c r="G39" s="624"/>
      <c r="H39" s="435"/>
      <c r="I39" s="435"/>
      <c r="J39" s="435"/>
      <c r="K39" s="435"/>
      <c r="L39" s="435"/>
      <c r="M39" s="435"/>
    </row>
    <row r="40" spans="1:14">
      <c r="F40" s="14"/>
      <c r="G40" s="14"/>
      <c r="H40" s="34"/>
      <c r="I40" s="623" t="s">
        <v>1080</v>
      </c>
      <c r="J40" s="623"/>
      <c r="K40" s="623"/>
      <c r="L40" s="623"/>
      <c r="M40" s="623"/>
    </row>
  </sheetData>
  <mergeCells count="25">
    <mergeCell ref="A8:C8"/>
    <mergeCell ref="C10:F10"/>
    <mergeCell ref="G10:J10"/>
    <mergeCell ref="K10:K11"/>
    <mergeCell ref="L10:L11"/>
    <mergeCell ref="A10:A11"/>
    <mergeCell ref="B10:B11"/>
    <mergeCell ref="K6:L6"/>
    <mergeCell ref="A2:L2"/>
    <mergeCell ref="A1:K1"/>
    <mergeCell ref="A4:L4"/>
    <mergeCell ref="A7:C7"/>
    <mergeCell ref="I36:M36"/>
    <mergeCell ref="I37:M37"/>
    <mergeCell ref="F39:G39"/>
    <mergeCell ref="I40:M40"/>
    <mergeCell ref="J9:L9"/>
    <mergeCell ref="A32:J32"/>
    <mergeCell ref="A33:J33"/>
    <mergeCell ref="A34:J34"/>
    <mergeCell ref="I35:K35"/>
    <mergeCell ref="A25:J25"/>
    <mergeCell ref="A26:D26"/>
    <mergeCell ref="A30:J30"/>
    <mergeCell ref="A31:J31"/>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70.xml><?xml version="1.0" encoding="utf-8"?>
<worksheet xmlns="http://schemas.openxmlformats.org/spreadsheetml/2006/main" xmlns:r="http://schemas.openxmlformats.org/officeDocument/2006/relationships">
  <sheetPr>
    <pageSetUpPr fitToPage="1"/>
  </sheetPr>
  <dimension ref="A1:P41"/>
  <sheetViews>
    <sheetView view="pageBreakPreview" topLeftCell="A12" zoomScale="115" zoomScaleSheetLayoutView="115" workbookViewId="0">
      <selection activeCell="F31" sqref="F31:L35"/>
    </sheetView>
  </sheetViews>
  <sheetFormatPr defaultRowHeight="12.75"/>
  <cols>
    <col min="1" max="1" width="7.42578125" style="163" customWidth="1"/>
    <col min="2" max="2" width="17.140625" style="163" customWidth="1"/>
    <col min="3" max="3" width="11" style="163" customWidth="1"/>
    <col min="4" max="4" width="10" style="163" customWidth="1"/>
    <col min="5" max="5" width="11.85546875" style="163" customWidth="1"/>
    <col min="6" max="6" width="12.140625" style="163" customWidth="1"/>
    <col min="7" max="7" width="13.28515625" style="163" customWidth="1"/>
    <col min="8" max="8" width="14.5703125" style="163" customWidth="1"/>
    <col min="9" max="9" width="12.7109375" style="163" customWidth="1"/>
    <col min="10" max="10" width="14" style="163" customWidth="1"/>
    <col min="11" max="11" width="10.85546875" style="163" customWidth="1"/>
    <col min="12" max="12" width="11.5703125" style="163" customWidth="1"/>
    <col min="13" max="16384" width="9.140625" style="163"/>
  </cols>
  <sheetData>
    <row r="1" spans="1:16" s="84" customFormat="1">
      <c r="E1" s="813"/>
      <c r="F1" s="813"/>
      <c r="G1" s="813"/>
      <c r="H1" s="813"/>
      <c r="I1" s="813"/>
      <c r="J1" s="318" t="s">
        <v>662</v>
      </c>
    </row>
    <row r="2" spans="1:16" s="84" customFormat="1" ht="15">
      <c r="A2" s="1105" t="s">
        <v>0</v>
      </c>
      <c r="B2" s="1105"/>
      <c r="C2" s="1105"/>
      <c r="D2" s="1105"/>
      <c r="E2" s="1105"/>
      <c r="F2" s="1105"/>
      <c r="G2" s="1105"/>
      <c r="H2" s="1105"/>
      <c r="I2" s="1105"/>
      <c r="J2" s="1105"/>
    </row>
    <row r="3" spans="1:16" s="84" customFormat="1" ht="20.25">
      <c r="A3" s="722" t="s">
        <v>734</v>
      </c>
      <c r="B3" s="722"/>
      <c r="C3" s="722"/>
      <c r="D3" s="722"/>
      <c r="E3" s="722"/>
      <c r="F3" s="722"/>
      <c r="G3" s="722"/>
      <c r="H3" s="722"/>
      <c r="I3" s="722"/>
      <c r="J3" s="722"/>
    </row>
    <row r="4" spans="1:16" s="84" customFormat="1" ht="14.25" customHeight="1"/>
    <row r="5" spans="1:16" ht="19.5" customHeight="1">
      <c r="A5" s="1107" t="s">
        <v>812</v>
      </c>
      <c r="B5" s="1107"/>
      <c r="C5" s="1107"/>
      <c r="D5" s="1107"/>
      <c r="E5" s="1107"/>
      <c r="F5" s="1107"/>
      <c r="G5" s="1107"/>
      <c r="H5" s="1107"/>
      <c r="I5" s="1107"/>
      <c r="J5" s="1107"/>
      <c r="K5" s="1107"/>
      <c r="L5" s="1107"/>
    </row>
    <row r="6" spans="1:16" ht="13.5" customHeight="1">
      <c r="A6" s="319"/>
      <c r="B6" s="319"/>
      <c r="C6" s="319"/>
      <c r="D6" s="319"/>
      <c r="E6" s="319"/>
      <c r="F6" s="319"/>
      <c r="G6" s="319"/>
      <c r="H6" s="319"/>
      <c r="I6" s="319"/>
      <c r="J6" s="319"/>
    </row>
    <row r="7" spans="1:16" ht="0.75" customHeight="1"/>
    <row r="8" spans="1:16">
      <c r="A8" s="1106" t="s">
        <v>919</v>
      </c>
      <c r="B8" s="1106"/>
      <c r="C8" s="320"/>
      <c r="H8" s="1108"/>
      <c r="I8" s="1108"/>
      <c r="J8" s="1108"/>
      <c r="K8" s="1108"/>
      <c r="L8" s="1108"/>
    </row>
    <row r="9" spans="1:16" ht="18" customHeight="1">
      <c r="A9" s="912" t="s">
        <v>2</v>
      </c>
      <c r="B9" s="912" t="s">
        <v>34</v>
      </c>
      <c r="C9" s="1110" t="s">
        <v>663</v>
      </c>
      <c r="D9" s="1110"/>
      <c r="E9" s="1110" t="s">
        <v>120</v>
      </c>
      <c r="F9" s="1110"/>
      <c r="G9" s="1110" t="s">
        <v>664</v>
      </c>
      <c r="H9" s="1110"/>
      <c r="I9" s="1110" t="s">
        <v>121</v>
      </c>
      <c r="J9" s="1110"/>
      <c r="K9" s="1110" t="s">
        <v>122</v>
      </c>
      <c r="L9" s="1110"/>
      <c r="O9" s="322"/>
      <c r="P9" s="322"/>
    </row>
    <row r="10" spans="1:16" ht="44.25" customHeight="1">
      <c r="A10" s="912"/>
      <c r="B10" s="912"/>
      <c r="C10" s="89" t="s">
        <v>665</v>
      </c>
      <c r="D10" s="89" t="s">
        <v>666</v>
      </c>
      <c r="E10" s="89" t="s">
        <v>667</v>
      </c>
      <c r="F10" s="89" t="s">
        <v>668</v>
      </c>
      <c r="G10" s="89" t="s">
        <v>667</v>
      </c>
      <c r="H10" s="89" t="s">
        <v>668</v>
      </c>
      <c r="I10" s="89" t="s">
        <v>665</v>
      </c>
      <c r="J10" s="89" t="s">
        <v>666</v>
      </c>
      <c r="K10" s="89" t="s">
        <v>665</v>
      </c>
      <c r="L10" s="89" t="s">
        <v>666</v>
      </c>
    </row>
    <row r="11" spans="1:16">
      <c r="A11" s="89">
        <v>1</v>
      </c>
      <c r="B11" s="89">
        <v>2</v>
      </c>
      <c r="C11" s="89">
        <v>3</v>
      </c>
      <c r="D11" s="89">
        <v>4</v>
      </c>
      <c r="E11" s="89">
        <v>5</v>
      </c>
      <c r="F11" s="89">
        <v>6</v>
      </c>
      <c r="G11" s="89">
        <v>7</v>
      </c>
      <c r="H11" s="89">
        <v>8</v>
      </c>
      <c r="I11" s="89">
        <v>9</v>
      </c>
      <c r="J11" s="89">
        <v>10</v>
      </c>
      <c r="K11" s="89">
        <v>11</v>
      </c>
      <c r="L11" s="89">
        <v>12</v>
      </c>
    </row>
    <row r="12" spans="1:16">
      <c r="A12" s="323">
        <v>1</v>
      </c>
      <c r="B12" s="1019" t="s">
        <v>1002</v>
      </c>
      <c r="C12" s="1019"/>
      <c r="D12" s="1019"/>
      <c r="E12" s="1019"/>
      <c r="F12" s="1019"/>
      <c r="G12" s="1019"/>
      <c r="H12" s="1019"/>
      <c r="I12" s="1019"/>
      <c r="J12" s="1019"/>
      <c r="K12" s="1019"/>
      <c r="L12" s="1019"/>
    </row>
    <row r="13" spans="1:16">
      <c r="A13" s="323">
        <v>2</v>
      </c>
      <c r="B13" s="1019"/>
      <c r="C13" s="1019"/>
      <c r="D13" s="1019"/>
      <c r="E13" s="1019"/>
      <c r="F13" s="1019"/>
      <c r="G13" s="1019"/>
      <c r="H13" s="1019"/>
      <c r="I13" s="1019"/>
      <c r="J13" s="1019"/>
      <c r="K13" s="1019"/>
      <c r="L13" s="1019"/>
    </row>
    <row r="14" spans="1:16">
      <c r="A14" s="323">
        <v>3</v>
      </c>
      <c r="B14" s="1019"/>
      <c r="C14" s="1019"/>
      <c r="D14" s="1019"/>
      <c r="E14" s="1019"/>
      <c r="F14" s="1019"/>
      <c r="G14" s="1019"/>
      <c r="H14" s="1019"/>
      <c r="I14" s="1019"/>
      <c r="J14" s="1019"/>
      <c r="K14" s="1019"/>
      <c r="L14" s="1019"/>
    </row>
    <row r="15" spans="1:16">
      <c r="A15" s="323">
        <v>4</v>
      </c>
      <c r="B15" s="1019"/>
      <c r="C15" s="1019"/>
      <c r="D15" s="1019"/>
      <c r="E15" s="1019"/>
      <c r="F15" s="1019"/>
      <c r="G15" s="1019"/>
      <c r="H15" s="1019"/>
      <c r="I15" s="1019"/>
      <c r="J15" s="1019"/>
      <c r="K15" s="1019"/>
      <c r="L15" s="1019"/>
    </row>
    <row r="16" spans="1:16">
      <c r="A16" s="323">
        <v>5</v>
      </c>
      <c r="B16" s="1019"/>
      <c r="C16" s="1019"/>
      <c r="D16" s="1019"/>
      <c r="E16" s="1019"/>
      <c r="F16" s="1019"/>
      <c r="G16" s="1019"/>
      <c r="H16" s="1019"/>
      <c r="I16" s="1019"/>
      <c r="J16" s="1019"/>
      <c r="K16" s="1019"/>
      <c r="L16" s="1019"/>
    </row>
    <row r="17" spans="1:12">
      <c r="A17" s="323">
        <v>6</v>
      </c>
      <c r="B17" s="1019"/>
      <c r="C17" s="1019"/>
      <c r="D17" s="1019"/>
      <c r="E17" s="1019"/>
      <c r="F17" s="1019"/>
      <c r="G17" s="1019"/>
      <c r="H17" s="1019"/>
      <c r="I17" s="1019"/>
      <c r="J17" s="1019"/>
      <c r="K17" s="1019"/>
      <c r="L17" s="1019"/>
    </row>
    <row r="18" spans="1:12">
      <c r="A18" s="323">
        <v>7</v>
      </c>
      <c r="B18" s="1019"/>
      <c r="C18" s="1019"/>
      <c r="D18" s="1019"/>
      <c r="E18" s="1019"/>
      <c r="F18" s="1019"/>
      <c r="G18" s="1019"/>
      <c r="H18" s="1019"/>
      <c r="I18" s="1019"/>
      <c r="J18" s="1019"/>
      <c r="K18" s="1019"/>
      <c r="L18" s="1019"/>
    </row>
    <row r="19" spans="1:12">
      <c r="A19" s="323">
        <v>8</v>
      </c>
      <c r="B19" s="1019"/>
      <c r="C19" s="1019"/>
      <c r="D19" s="1019"/>
      <c r="E19" s="1019"/>
      <c r="F19" s="1019"/>
      <c r="G19" s="1019"/>
      <c r="H19" s="1019"/>
      <c r="I19" s="1019"/>
      <c r="J19" s="1019"/>
      <c r="K19" s="1019"/>
      <c r="L19" s="1019"/>
    </row>
    <row r="20" spans="1:12">
      <c r="A20" s="323">
        <v>9</v>
      </c>
      <c r="B20" s="1019"/>
      <c r="C20" s="1019"/>
      <c r="D20" s="1019"/>
      <c r="E20" s="1019"/>
      <c r="F20" s="1019"/>
      <c r="G20" s="1019"/>
      <c r="H20" s="1019"/>
      <c r="I20" s="1019"/>
      <c r="J20" s="1019"/>
      <c r="K20" s="1019"/>
      <c r="L20" s="1019"/>
    </row>
    <row r="21" spans="1:12">
      <c r="A21" s="323">
        <v>10</v>
      </c>
      <c r="B21" s="1019"/>
      <c r="C21" s="1019"/>
      <c r="D21" s="1019"/>
      <c r="E21" s="1019"/>
      <c r="F21" s="1019"/>
      <c r="G21" s="1019"/>
      <c r="H21" s="1019"/>
      <c r="I21" s="1019"/>
      <c r="J21" s="1019"/>
      <c r="K21" s="1019"/>
      <c r="L21" s="1019"/>
    </row>
    <row r="22" spans="1:12">
      <c r="A22" s="323">
        <v>11</v>
      </c>
      <c r="B22" s="1019"/>
      <c r="C22" s="1019"/>
      <c r="D22" s="1019"/>
      <c r="E22" s="1019"/>
      <c r="F22" s="1019"/>
      <c r="G22" s="1019"/>
      <c r="H22" s="1019"/>
      <c r="I22" s="1019"/>
      <c r="J22" s="1019"/>
      <c r="K22" s="1019"/>
      <c r="L22" s="1019"/>
    </row>
    <row r="23" spans="1:12">
      <c r="A23" s="323">
        <v>12</v>
      </c>
      <c r="B23" s="1019"/>
      <c r="C23" s="1019"/>
      <c r="D23" s="1019"/>
      <c r="E23" s="1019"/>
      <c r="F23" s="1019"/>
      <c r="G23" s="1019"/>
      <c r="H23" s="1019"/>
      <c r="I23" s="1019"/>
      <c r="J23" s="1019"/>
      <c r="K23" s="1019"/>
      <c r="L23" s="1019"/>
    </row>
    <row r="24" spans="1:12">
      <c r="A24" s="323">
        <v>13</v>
      </c>
      <c r="B24" s="1019"/>
      <c r="C24" s="1019"/>
      <c r="D24" s="1019"/>
      <c r="E24" s="1019"/>
      <c r="F24" s="1019"/>
      <c r="G24" s="1019"/>
      <c r="H24" s="1019"/>
      <c r="I24" s="1019"/>
      <c r="J24" s="1019"/>
      <c r="K24" s="1019"/>
      <c r="L24" s="1019"/>
    </row>
    <row r="25" spans="1:12">
      <c r="A25" s="323">
        <v>14</v>
      </c>
      <c r="B25" s="1019"/>
      <c r="C25" s="1019"/>
      <c r="D25" s="1019"/>
      <c r="E25" s="1019"/>
      <c r="F25" s="1019"/>
      <c r="G25" s="1019"/>
      <c r="H25" s="1019"/>
      <c r="I25" s="1019"/>
      <c r="J25" s="1019"/>
      <c r="K25" s="1019"/>
      <c r="L25" s="1019"/>
    </row>
    <row r="26" spans="1:12">
      <c r="A26" s="324" t="s">
        <v>7</v>
      </c>
      <c r="B26" s="1019"/>
      <c r="C26" s="1019"/>
      <c r="D26" s="1019"/>
      <c r="E26" s="1019"/>
      <c r="F26" s="1019"/>
      <c r="G26" s="1019"/>
      <c r="H26" s="1019"/>
      <c r="I26" s="1019"/>
      <c r="J26" s="1019"/>
      <c r="K26" s="1019"/>
      <c r="L26" s="1019"/>
    </row>
    <row r="27" spans="1:12">
      <c r="A27" s="324" t="s">
        <v>7</v>
      </c>
      <c r="B27" s="1019"/>
      <c r="C27" s="1019"/>
      <c r="D27" s="1019"/>
      <c r="E27" s="1019"/>
      <c r="F27" s="1019"/>
      <c r="G27" s="1019"/>
      <c r="H27" s="1019"/>
      <c r="I27" s="1019"/>
      <c r="J27" s="1019"/>
      <c r="K27" s="1019"/>
      <c r="L27" s="1019"/>
    </row>
    <row r="28" spans="1:12">
      <c r="A28" s="88" t="s">
        <v>16</v>
      </c>
      <c r="B28" s="325"/>
      <c r="C28" s="325"/>
      <c r="D28" s="321"/>
      <c r="E28" s="321"/>
      <c r="F28" s="321"/>
      <c r="G28" s="321"/>
      <c r="H28" s="321"/>
      <c r="I28" s="321"/>
      <c r="J28" s="321"/>
      <c r="K28" s="321"/>
      <c r="L28" s="321"/>
    </row>
    <row r="29" spans="1:12">
      <c r="A29" s="94"/>
      <c r="B29" s="118"/>
      <c r="C29" s="118"/>
      <c r="D29" s="322"/>
      <c r="E29" s="322"/>
      <c r="F29" s="322"/>
      <c r="G29" s="322"/>
      <c r="H29" s="322"/>
      <c r="I29" s="322"/>
      <c r="J29" s="322"/>
    </row>
    <row r="30" spans="1:12">
      <c r="A30" s="94"/>
      <c r="B30" s="118"/>
      <c r="C30" s="118"/>
      <c r="D30" s="322"/>
      <c r="E30" s="322"/>
      <c r="F30" s="322"/>
      <c r="G30" s="322"/>
      <c r="H30" s="322"/>
      <c r="I30" s="322"/>
      <c r="J30" s="322"/>
      <c r="K30" s="583"/>
      <c r="L30" s="583"/>
    </row>
    <row r="31" spans="1:12">
      <c r="A31" s="94"/>
      <c r="B31" s="118"/>
      <c r="C31" s="118"/>
      <c r="D31" s="322"/>
      <c r="E31" s="322"/>
      <c r="F31" s="578"/>
      <c r="G31" s="14"/>
      <c r="H31" s="14"/>
      <c r="I31" s="14"/>
      <c r="J31" s="574" t="s">
        <v>1079</v>
      </c>
      <c r="K31" s="574"/>
      <c r="L31" s="574"/>
    </row>
    <row r="32" spans="1:12" ht="15.75" customHeight="1">
      <c r="A32" s="97" t="s">
        <v>12</v>
      </c>
      <c r="B32" s="97"/>
      <c r="C32" s="97"/>
      <c r="D32" s="97"/>
      <c r="E32" s="97"/>
      <c r="F32" s="72"/>
      <c r="G32" s="578"/>
      <c r="H32" s="675" t="s">
        <v>1058</v>
      </c>
      <c r="I32" s="675"/>
      <c r="J32" s="675"/>
      <c r="K32" s="675"/>
      <c r="L32" s="675"/>
    </row>
    <row r="33" spans="1:12" ht="12.75" customHeight="1">
      <c r="A33" s="600"/>
      <c r="B33" s="600"/>
      <c r="C33" s="600"/>
      <c r="D33" s="600"/>
      <c r="E33" s="600"/>
      <c r="F33" s="72"/>
      <c r="G33" s="435"/>
      <c r="H33" s="435"/>
      <c r="I33" s="435"/>
      <c r="J33" s="435"/>
      <c r="K33" s="435"/>
      <c r="L33" s="435"/>
    </row>
    <row r="34" spans="1:12" ht="12.75" customHeight="1">
      <c r="A34" s="584"/>
      <c r="B34" s="584"/>
      <c r="C34" s="584"/>
      <c r="D34" s="584"/>
      <c r="E34" s="584"/>
      <c r="F34" s="72"/>
      <c r="G34" s="624" t="s">
        <v>1081</v>
      </c>
      <c r="H34" s="624"/>
      <c r="I34" s="435"/>
      <c r="J34" s="435"/>
      <c r="K34" s="435"/>
      <c r="L34" s="435"/>
    </row>
    <row r="35" spans="1:12" ht="15">
      <c r="A35" s="97"/>
      <c r="B35" s="97"/>
      <c r="C35" s="97"/>
      <c r="D35" s="583"/>
      <c r="E35" s="97"/>
      <c r="F35" s="72"/>
      <c r="G35" s="14"/>
      <c r="H35" s="14"/>
      <c r="I35" s="34"/>
      <c r="J35" s="574" t="s">
        <v>1080</v>
      </c>
      <c r="K35" s="574"/>
      <c r="L35" s="574"/>
    </row>
    <row r="39" spans="1:12">
      <c r="A39" s="1109"/>
      <c r="B39" s="1109"/>
      <c r="C39" s="1109"/>
      <c r="D39" s="1109"/>
      <c r="E39" s="1109"/>
      <c r="F39" s="1109"/>
      <c r="G39" s="1109"/>
      <c r="H39" s="1109"/>
      <c r="I39" s="1109"/>
      <c r="J39" s="1109"/>
    </row>
    <row r="41" spans="1:12">
      <c r="A41" s="1109"/>
      <c r="B41" s="1109"/>
      <c r="C41" s="1109"/>
      <c r="D41" s="1109"/>
      <c r="E41" s="1109"/>
      <c r="F41" s="1109"/>
      <c r="G41" s="1109"/>
      <c r="H41" s="1109"/>
      <c r="I41" s="1109"/>
      <c r="J41" s="1109"/>
    </row>
  </sheetData>
  <mergeCells count="18">
    <mergeCell ref="K9:L9"/>
    <mergeCell ref="A39:J39"/>
    <mergeCell ref="B12:L27"/>
    <mergeCell ref="H32:L32"/>
    <mergeCell ref="G34:H34"/>
    <mergeCell ref="A41:J41"/>
    <mergeCell ref="A9:A10"/>
    <mergeCell ref="B9:B10"/>
    <mergeCell ref="C9:D9"/>
    <mergeCell ref="E9:F9"/>
    <mergeCell ref="G9:H9"/>
    <mergeCell ref="I9:J9"/>
    <mergeCell ref="E1:I1"/>
    <mergeCell ref="A2:J2"/>
    <mergeCell ref="A3:J3"/>
    <mergeCell ref="A8:B8"/>
    <mergeCell ref="A5:L5"/>
    <mergeCell ref="H8:L8"/>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71.xml><?xml version="1.0" encoding="utf-8"?>
<worksheet xmlns="http://schemas.openxmlformats.org/spreadsheetml/2006/main" xmlns:r="http://schemas.openxmlformats.org/officeDocument/2006/relationships">
  <sheetPr>
    <pageSetUpPr fitToPage="1"/>
  </sheetPr>
  <dimension ref="A1:P41"/>
  <sheetViews>
    <sheetView view="pageBreakPreview" topLeftCell="A10" zoomScaleSheetLayoutView="100" workbookViewId="0">
      <selection activeCell="K28" sqref="K28"/>
    </sheetView>
  </sheetViews>
  <sheetFormatPr defaultRowHeight="12.75"/>
  <cols>
    <col min="1" max="1" width="7.42578125" style="163" customWidth="1"/>
    <col min="2" max="2" width="17.140625" style="163" customWidth="1"/>
    <col min="3" max="3" width="11" style="163" customWidth="1"/>
    <col min="4" max="4" width="10" style="163" customWidth="1"/>
    <col min="5" max="5" width="11.85546875" style="163" customWidth="1"/>
    <col min="6" max="6" width="12.140625" style="163" customWidth="1"/>
    <col min="7" max="7" width="13.28515625" style="163" customWidth="1"/>
    <col min="8" max="8" width="14.5703125" style="163" customWidth="1"/>
    <col min="9" max="9" width="12" style="163" customWidth="1"/>
    <col min="10" max="10" width="13.140625" style="163" customWidth="1"/>
    <col min="11" max="11" width="12.140625" style="163" customWidth="1"/>
    <col min="12" max="12" width="12" style="163" customWidth="1"/>
    <col min="13" max="16384" width="9.140625" style="163"/>
  </cols>
  <sheetData>
    <row r="1" spans="1:16" s="84" customFormat="1">
      <c r="E1" s="813"/>
      <c r="F1" s="813"/>
      <c r="G1" s="813"/>
      <c r="H1" s="813"/>
      <c r="I1" s="813"/>
      <c r="J1" s="318" t="s">
        <v>669</v>
      </c>
    </row>
    <row r="2" spans="1:16" s="84" customFormat="1" ht="15">
      <c r="A2" s="1105" t="s">
        <v>0</v>
      </c>
      <c r="B2" s="1105"/>
      <c r="C2" s="1105"/>
      <c r="D2" s="1105"/>
      <c r="E2" s="1105"/>
      <c r="F2" s="1105"/>
      <c r="G2" s="1105"/>
      <c r="H2" s="1105"/>
      <c r="I2" s="1105"/>
      <c r="J2" s="1105"/>
    </row>
    <row r="3" spans="1:16" s="84" customFormat="1" ht="20.25">
      <c r="A3" s="722" t="s">
        <v>734</v>
      </c>
      <c r="B3" s="722"/>
      <c r="C3" s="722"/>
      <c r="D3" s="722"/>
      <c r="E3" s="722"/>
      <c r="F3" s="722"/>
      <c r="G3" s="722"/>
      <c r="H3" s="722"/>
      <c r="I3" s="722"/>
      <c r="J3" s="722"/>
    </row>
    <row r="4" spans="1:16" s="84" customFormat="1" ht="14.25" customHeight="1"/>
    <row r="5" spans="1:16" ht="16.5" customHeight="1">
      <c r="A5" s="1107" t="s">
        <v>813</v>
      </c>
      <c r="B5" s="1107"/>
      <c r="C5" s="1107"/>
      <c r="D5" s="1107"/>
      <c r="E5" s="1107"/>
      <c r="F5" s="1107"/>
      <c r="G5" s="1107"/>
      <c r="H5" s="1107"/>
      <c r="I5" s="1107"/>
      <c r="J5" s="1107"/>
      <c r="K5" s="1107"/>
      <c r="L5" s="1107"/>
    </row>
    <row r="6" spans="1:16" ht="13.5" customHeight="1">
      <c r="A6" s="319"/>
      <c r="B6" s="319"/>
      <c r="C6" s="319"/>
      <c r="D6" s="319"/>
      <c r="E6" s="319"/>
      <c r="F6" s="319"/>
      <c r="G6" s="319"/>
      <c r="H6" s="319"/>
      <c r="I6" s="319"/>
      <c r="J6" s="319"/>
    </row>
    <row r="7" spans="1:16" ht="0.75" customHeight="1"/>
    <row r="8" spans="1:16">
      <c r="A8" s="1106" t="s">
        <v>919</v>
      </c>
      <c r="B8" s="1106"/>
      <c r="C8" s="320"/>
      <c r="H8" s="1108"/>
      <c r="I8" s="1108"/>
      <c r="J8" s="1108"/>
      <c r="K8" s="1108"/>
      <c r="L8" s="1108"/>
    </row>
    <row r="9" spans="1:16" ht="21" customHeight="1">
      <c r="A9" s="912" t="s">
        <v>2</v>
      </c>
      <c r="B9" s="912" t="s">
        <v>34</v>
      </c>
      <c r="C9" s="1110" t="s">
        <v>663</v>
      </c>
      <c r="D9" s="1110"/>
      <c r="E9" s="1110" t="s">
        <v>120</v>
      </c>
      <c r="F9" s="1110"/>
      <c r="G9" s="1110" t="s">
        <v>664</v>
      </c>
      <c r="H9" s="1110"/>
      <c r="I9" s="1110" t="s">
        <v>121</v>
      </c>
      <c r="J9" s="1110"/>
      <c r="K9" s="1110" t="s">
        <v>122</v>
      </c>
      <c r="L9" s="1110"/>
      <c r="O9" s="322"/>
      <c r="P9" s="322"/>
    </row>
    <row r="10" spans="1:16" ht="45" customHeight="1">
      <c r="A10" s="912"/>
      <c r="B10" s="912"/>
      <c r="C10" s="89" t="s">
        <v>665</v>
      </c>
      <c r="D10" s="89" t="s">
        <v>666</v>
      </c>
      <c r="E10" s="89" t="s">
        <v>667</v>
      </c>
      <c r="F10" s="89" t="s">
        <v>668</v>
      </c>
      <c r="G10" s="89" t="s">
        <v>667</v>
      </c>
      <c r="H10" s="89" t="s">
        <v>668</v>
      </c>
      <c r="I10" s="89" t="s">
        <v>665</v>
      </c>
      <c r="J10" s="89" t="s">
        <v>666</v>
      </c>
      <c r="K10" s="89" t="s">
        <v>665</v>
      </c>
      <c r="L10" s="89" t="s">
        <v>666</v>
      </c>
    </row>
    <row r="11" spans="1:16">
      <c r="A11" s="89">
        <v>1</v>
      </c>
      <c r="B11" s="89">
        <v>2</v>
      </c>
      <c r="C11" s="89">
        <v>3</v>
      </c>
      <c r="D11" s="89">
        <v>4</v>
      </c>
      <c r="E11" s="89">
        <v>5</v>
      </c>
      <c r="F11" s="89">
        <v>6</v>
      </c>
      <c r="G11" s="89">
        <v>7</v>
      </c>
      <c r="H11" s="89">
        <v>8</v>
      </c>
      <c r="I11" s="89">
        <v>9</v>
      </c>
      <c r="J11" s="89">
        <v>10</v>
      </c>
      <c r="K11" s="89">
        <v>11</v>
      </c>
      <c r="L11" s="89">
        <v>12</v>
      </c>
    </row>
    <row r="12" spans="1:16">
      <c r="A12" s="323">
        <v>1</v>
      </c>
      <c r="B12" s="1019" t="s">
        <v>1002</v>
      </c>
      <c r="C12" s="1019"/>
      <c r="D12" s="1019"/>
      <c r="E12" s="1019"/>
      <c r="F12" s="1019"/>
      <c r="G12" s="1019"/>
      <c r="H12" s="1019"/>
      <c r="I12" s="1019"/>
      <c r="J12" s="1019"/>
      <c r="K12" s="1019"/>
      <c r="L12" s="1019"/>
    </row>
    <row r="13" spans="1:16">
      <c r="A13" s="323">
        <v>2</v>
      </c>
      <c r="B13" s="1019"/>
      <c r="C13" s="1019"/>
      <c r="D13" s="1019"/>
      <c r="E13" s="1019"/>
      <c r="F13" s="1019"/>
      <c r="G13" s="1019"/>
      <c r="H13" s="1019"/>
      <c r="I13" s="1019"/>
      <c r="J13" s="1019"/>
      <c r="K13" s="1019"/>
      <c r="L13" s="1019"/>
    </row>
    <row r="14" spans="1:16">
      <c r="A14" s="323">
        <v>3</v>
      </c>
      <c r="B14" s="1019"/>
      <c r="C14" s="1019"/>
      <c r="D14" s="1019"/>
      <c r="E14" s="1019"/>
      <c r="F14" s="1019"/>
      <c r="G14" s="1019"/>
      <c r="H14" s="1019"/>
      <c r="I14" s="1019"/>
      <c r="J14" s="1019"/>
      <c r="K14" s="1019"/>
      <c r="L14" s="1019"/>
    </row>
    <row r="15" spans="1:16">
      <c r="A15" s="323">
        <v>4</v>
      </c>
      <c r="B15" s="1019"/>
      <c r="C15" s="1019"/>
      <c r="D15" s="1019"/>
      <c r="E15" s="1019"/>
      <c r="F15" s="1019"/>
      <c r="G15" s="1019"/>
      <c r="H15" s="1019"/>
      <c r="I15" s="1019"/>
      <c r="J15" s="1019"/>
      <c r="K15" s="1019"/>
      <c r="L15" s="1019"/>
    </row>
    <row r="16" spans="1:16">
      <c r="A16" s="323">
        <v>5</v>
      </c>
      <c r="B16" s="1019"/>
      <c r="C16" s="1019"/>
      <c r="D16" s="1019"/>
      <c r="E16" s="1019"/>
      <c r="F16" s="1019"/>
      <c r="G16" s="1019"/>
      <c r="H16" s="1019"/>
      <c r="I16" s="1019"/>
      <c r="J16" s="1019"/>
      <c r="K16" s="1019"/>
      <c r="L16" s="1019"/>
    </row>
    <row r="17" spans="1:12">
      <c r="A17" s="323">
        <v>6</v>
      </c>
      <c r="B17" s="1019"/>
      <c r="C17" s="1019"/>
      <c r="D17" s="1019"/>
      <c r="E17" s="1019"/>
      <c r="F17" s="1019"/>
      <c r="G17" s="1019"/>
      <c r="H17" s="1019"/>
      <c r="I17" s="1019"/>
      <c r="J17" s="1019"/>
      <c r="K17" s="1019"/>
      <c r="L17" s="1019"/>
    </row>
    <row r="18" spans="1:12">
      <c r="A18" s="323">
        <v>7</v>
      </c>
      <c r="B18" s="1019"/>
      <c r="C18" s="1019"/>
      <c r="D18" s="1019"/>
      <c r="E18" s="1019"/>
      <c r="F18" s="1019"/>
      <c r="G18" s="1019"/>
      <c r="H18" s="1019"/>
      <c r="I18" s="1019"/>
      <c r="J18" s="1019"/>
      <c r="K18" s="1019"/>
      <c r="L18" s="1019"/>
    </row>
    <row r="19" spans="1:12">
      <c r="A19" s="323">
        <v>8</v>
      </c>
      <c r="B19" s="1019"/>
      <c r="C19" s="1019"/>
      <c r="D19" s="1019"/>
      <c r="E19" s="1019"/>
      <c r="F19" s="1019"/>
      <c r="G19" s="1019"/>
      <c r="H19" s="1019"/>
      <c r="I19" s="1019"/>
      <c r="J19" s="1019"/>
      <c r="K19" s="1019"/>
      <c r="L19" s="1019"/>
    </row>
    <row r="20" spans="1:12">
      <c r="A20" s="323">
        <v>9</v>
      </c>
      <c r="B20" s="1019"/>
      <c r="C20" s="1019"/>
      <c r="D20" s="1019"/>
      <c r="E20" s="1019"/>
      <c r="F20" s="1019"/>
      <c r="G20" s="1019"/>
      <c r="H20" s="1019"/>
      <c r="I20" s="1019"/>
      <c r="J20" s="1019"/>
      <c r="K20" s="1019"/>
      <c r="L20" s="1019"/>
    </row>
    <row r="21" spans="1:12">
      <c r="A21" s="323">
        <v>10</v>
      </c>
      <c r="B21" s="1019"/>
      <c r="C21" s="1019"/>
      <c r="D21" s="1019"/>
      <c r="E21" s="1019"/>
      <c r="F21" s="1019"/>
      <c r="G21" s="1019"/>
      <c r="H21" s="1019"/>
      <c r="I21" s="1019"/>
      <c r="J21" s="1019"/>
      <c r="K21" s="1019"/>
      <c r="L21" s="1019"/>
    </row>
    <row r="22" spans="1:12">
      <c r="A22" s="323">
        <v>11</v>
      </c>
      <c r="B22" s="1019"/>
      <c r="C22" s="1019"/>
      <c r="D22" s="1019"/>
      <c r="E22" s="1019"/>
      <c r="F22" s="1019"/>
      <c r="G22" s="1019"/>
      <c r="H22" s="1019"/>
      <c r="I22" s="1019"/>
      <c r="J22" s="1019"/>
      <c r="K22" s="1019"/>
      <c r="L22" s="1019"/>
    </row>
    <row r="23" spans="1:12">
      <c r="A23" s="323">
        <v>12</v>
      </c>
      <c r="B23" s="1019"/>
      <c r="C23" s="1019"/>
      <c r="D23" s="1019"/>
      <c r="E23" s="1019"/>
      <c r="F23" s="1019"/>
      <c r="G23" s="1019"/>
      <c r="H23" s="1019"/>
      <c r="I23" s="1019"/>
      <c r="J23" s="1019"/>
      <c r="K23" s="1019"/>
      <c r="L23" s="1019"/>
    </row>
    <row r="24" spans="1:12">
      <c r="A24" s="323">
        <v>13</v>
      </c>
      <c r="B24" s="1019"/>
      <c r="C24" s="1019"/>
      <c r="D24" s="1019"/>
      <c r="E24" s="1019"/>
      <c r="F24" s="1019"/>
      <c r="G24" s="1019"/>
      <c r="H24" s="1019"/>
      <c r="I24" s="1019"/>
      <c r="J24" s="1019"/>
      <c r="K24" s="1019"/>
      <c r="L24" s="1019"/>
    </row>
    <row r="25" spans="1:12">
      <c r="A25" s="323">
        <v>14</v>
      </c>
      <c r="B25" s="1019"/>
      <c r="C25" s="1019"/>
      <c r="D25" s="1019"/>
      <c r="E25" s="1019"/>
      <c r="F25" s="1019"/>
      <c r="G25" s="1019"/>
      <c r="H25" s="1019"/>
      <c r="I25" s="1019"/>
      <c r="J25" s="1019"/>
      <c r="K25" s="1019"/>
      <c r="L25" s="1019"/>
    </row>
    <row r="26" spans="1:12">
      <c r="A26" s="324" t="s">
        <v>7</v>
      </c>
      <c r="B26" s="1019"/>
      <c r="C26" s="1019"/>
      <c r="D26" s="1019"/>
      <c r="E26" s="1019"/>
      <c r="F26" s="1019"/>
      <c r="G26" s="1019"/>
      <c r="H26" s="1019"/>
      <c r="I26" s="1019"/>
      <c r="J26" s="1019"/>
      <c r="K26" s="1019"/>
      <c r="L26" s="1019"/>
    </row>
    <row r="27" spans="1:12">
      <c r="A27" s="324" t="s">
        <v>7</v>
      </c>
      <c r="B27" s="1019"/>
      <c r="C27" s="1019"/>
      <c r="D27" s="1019"/>
      <c r="E27" s="1019"/>
      <c r="F27" s="1019"/>
      <c r="G27" s="1019"/>
      <c r="H27" s="1019"/>
      <c r="I27" s="1019"/>
      <c r="J27" s="1019"/>
      <c r="K27" s="1019"/>
      <c r="L27" s="1019"/>
    </row>
    <row r="28" spans="1:12">
      <c r="A28" s="88" t="s">
        <v>16</v>
      </c>
      <c r="B28" s="325"/>
      <c r="C28" s="325"/>
      <c r="D28" s="321"/>
      <c r="E28" s="321"/>
      <c r="F28" s="321"/>
      <c r="G28" s="321"/>
      <c r="H28" s="321"/>
      <c r="I28" s="321"/>
      <c r="J28" s="321"/>
      <c r="K28" s="321"/>
      <c r="L28" s="321"/>
    </row>
    <row r="29" spans="1:12">
      <c r="A29" s="94"/>
      <c r="B29" s="118"/>
      <c r="C29" s="118"/>
      <c r="D29" s="322"/>
      <c r="E29" s="322"/>
      <c r="F29" s="322"/>
      <c r="G29" s="322"/>
      <c r="H29" s="322"/>
      <c r="I29" s="322"/>
      <c r="J29" s="322"/>
      <c r="K29" s="583"/>
      <c r="L29" s="583"/>
    </row>
    <row r="30" spans="1:12">
      <c r="A30" s="94"/>
      <c r="B30" s="118"/>
      <c r="C30" s="118"/>
      <c r="D30" s="322"/>
      <c r="E30" s="322"/>
      <c r="F30" s="578"/>
      <c r="G30" s="14"/>
      <c r="H30" s="14"/>
      <c r="I30" s="14"/>
      <c r="J30" s="574" t="s">
        <v>1079</v>
      </c>
      <c r="K30" s="574"/>
      <c r="L30" s="574"/>
    </row>
    <row r="31" spans="1:12" ht="15" customHeight="1">
      <c r="A31" s="94"/>
      <c r="B31" s="118"/>
      <c r="C31" s="118"/>
      <c r="D31" s="322"/>
      <c r="E31" s="322"/>
      <c r="F31" s="72"/>
      <c r="G31" s="578"/>
      <c r="H31" s="675" t="s">
        <v>1058</v>
      </c>
      <c r="I31" s="675"/>
      <c r="J31" s="675"/>
      <c r="K31" s="675"/>
      <c r="L31" s="675"/>
    </row>
    <row r="32" spans="1:12" ht="15.75" customHeight="1">
      <c r="A32" s="97" t="s">
        <v>12</v>
      </c>
      <c r="B32" s="97"/>
      <c r="C32" s="97"/>
      <c r="D32" s="97"/>
      <c r="E32" s="97"/>
      <c r="F32" s="72"/>
      <c r="G32" s="435"/>
      <c r="H32" s="435"/>
      <c r="I32" s="435"/>
      <c r="J32" s="435"/>
      <c r="K32" s="435"/>
      <c r="L32" s="435"/>
    </row>
    <row r="33" spans="1:12" ht="12.75" customHeight="1">
      <c r="A33" s="600"/>
      <c r="B33" s="600"/>
      <c r="C33" s="600"/>
      <c r="D33" s="600"/>
      <c r="E33" s="600"/>
      <c r="F33" s="72"/>
      <c r="G33" s="624" t="s">
        <v>1081</v>
      </c>
      <c r="H33" s="624"/>
      <c r="I33" s="435"/>
      <c r="J33" s="435"/>
      <c r="K33" s="435"/>
      <c r="L33" s="435"/>
    </row>
    <row r="34" spans="1:12" ht="12.75" customHeight="1">
      <c r="A34" s="584"/>
      <c r="B34" s="584"/>
      <c r="C34" s="584"/>
      <c r="D34" s="584"/>
      <c r="E34" s="584"/>
      <c r="F34" s="72"/>
      <c r="G34" s="14"/>
      <c r="H34" s="14"/>
      <c r="I34" s="34"/>
      <c r="J34" s="574" t="s">
        <v>1080</v>
      </c>
      <c r="K34" s="574"/>
      <c r="L34" s="574"/>
    </row>
    <row r="35" spans="1:12">
      <c r="A35" s="97"/>
      <c r="B35" s="97"/>
      <c r="C35" s="97"/>
      <c r="D35" s="583"/>
      <c r="E35" s="97"/>
      <c r="F35" s="583"/>
      <c r="G35" s="583"/>
      <c r="H35" s="286"/>
      <c r="I35" s="286"/>
      <c r="J35" s="286"/>
      <c r="K35" s="583"/>
      <c r="L35" s="583"/>
    </row>
    <row r="39" spans="1:12">
      <c r="A39" s="1109"/>
      <c r="B39" s="1109"/>
      <c r="C39" s="1109"/>
      <c r="D39" s="1109"/>
      <c r="E39" s="1109"/>
      <c r="F39" s="1109"/>
      <c r="G39" s="1109"/>
      <c r="H39" s="1109"/>
      <c r="I39" s="1109"/>
      <c r="J39" s="1109"/>
    </row>
    <row r="41" spans="1:12">
      <c r="A41" s="1109"/>
      <c r="B41" s="1109"/>
      <c r="C41" s="1109"/>
      <c r="D41" s="1109"/>
      <c r="E41" s="1109"/>
      <c r="F41" s="1109"/>
      <c r="G41" s="1109"/>
      <c r="H41" s="1109"/>
      <c r="I41" s="1109"/>
      <c r="J41" s="1109"/>
    </row>
  </sheetData>
  <mergeCells count="18">
    <mergeCell ref="A41:J41"/>
    <mergeCell ref="A9:A10"/>
    <mergeCell ref="B9:B10"/>
    <mergeCell ref="C9:D9"/>
    <mergeCell ref="E9:F9"/>
    <mergeCell ref="G9:H9"/>
    <mergeCell ref="I9:J9"/>
    <mergeCell ref="A39:J39"/>
    <mergeCell ref="B12:L27"/>
    <mergeCell ref="H31:L31"/>
    <mergeCell ref="G33:H33"/>
    <mergeCell ref="K9:L9"/>
    <mergeCell ref="E1:I1"/>
    <mergeCell ref="A2:J2"/>
    <mergeCell ref="A3:J3"/>
    <mergeCell ref="A8:B8"/>
    <mergeCell ref="A5:L5"/>
    <mergeCell ref="H8:L8"/>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K50"/>
  <sheetViews>
    <sheetView zoomScale="90" zoomScaleNormal="90" zoomScaleSheetLayoutView="100" workbookViewId="0">
      <selection activeCell="C46" sqref="C46:J50"/>
    </sheetView>
  </sheetViews>
  <sheetFormatPr defaultRowHeight="12.75"/>
  <cols>
    <col min="1" max="1" width="5.28515625" customWidth="1"/>
    <col min="2" max="2" width="16.5703125" customWidth="1"/>
    <col min="3" max="3" width="17.28515625" customWidth="1"/>
    <col min="4" max="4" width="21" customWidth="1"/>
    <col min="5" max="5" width="21.140625" customWidth="1"/>
    <col min="6" max="7" width="20.7109375" customWidth="1"/>
    <col min="8" max="8" width="20.140625" customWidth="1"/>
  </cols>
  <sheetData>
    <row r="1" spans="1:8" ht="18">
      <c r="A1" s="746" t="s">
        <v>0</v>
      </c>
      <c r="B1" s="746"/>
      <c r="C1" s="746"/>
      <c r="D1" s="746"/>
      <c r="E1" s="746"/>
      <c r="F1" s="746"/>
      <c r="G1" s="746"/>
      <c r="H1" s="198" t="s">
        <v>245</v>
      </c>
    </row>
    <row r="2" spans="1:8" ht="21">
      <c r="A2" s="745" t="s">
        <v>734</v>
      </c>
      <c r="B2" s="745"/>
      <c r="C2" s="745"/>
      <c r="D2" s="745"/>
      <c r="E2" s="745"/>
      <c r="F2" s="745"/>
      <c r="G2" s="745"/>
      <c r="H2" s="745"/>
    </row>
    <row r="3" spans="1:8" ht="15">
      <c r="A3" s="200"/>
      <c r="B3" s="200"/>
    </row>
    <row r="4" spans="1:8" ht="18" customHeight="1">
      <c r="A4" s="747" t="s">
        <v>786</v>
      </c>
      <c r="B4" s="747"/>
      <c r="C4" s="747"/>
      <c r="D4" s="747"/>
      <c r="E4" s="747"/>
      <c r="F4" s="747"/>
      <c r="G4" s="747"/>
      <c r="H4" s="747"/>
    </row>
    <row r="5" spans="1:8" ht="15">
      <c r="A5" s="201" t="s">
        <v>919</v>
      </c>
      <c r="B5" s="201"/>
    </row>
    <row r="6" spans="1:8" ht="15">
      <c r="A6" s="201"/>
      <c r="B6" s="201"/>
      <c r="G6" s="739" t="s">
        <v>1070</v>
      </c>
      <c r="H6" s="739"/>
    </row>
    <row r="7" spans="1:8" ht="63.75" customHeight="1">
      <c r="A7" s="414" t="s">
        <v>945</v>
      </c>
      <c r="B7" s="414" t="s">
        <v>3</v>
      </c>
      <c r="C7" s="415" t="s">
        <v>246</v>
      </c>
      <c r="D7" s="415" t="s">
        <v>247</v>
      </c>
      <c r="E7" s="415" t="s">
        <v>248</v>
      </c>
      <c r="F7" s="415" t="s">
        <v>249</v>
      </c>
      <c r="G7" s="415" t="s">
        <v>250</v>
      </c>
      <c r="H7" s="415" t="s">
        <v>251</v>
      </c>
    </row>
    <row r="8" spans="1:8" s="198" customFormat="1" ht="15">
      <c r="A8" s="203" t="s">
        <v>252</v>
      </c>
      <c r="B8" s="203" t="s">
        <v>253</v>
      </c>
      <c r="C8" s="203" t="s">
        <v>254</v>
      </c>
      <c r="D8" s="203" t="s">
        <v>255</v>
      </c>
      <c r="E8" s="203" t="s">
        <v>256</v>
      </c>
      <c r="F8" s="203" t="s">
        <v>257</v>
      </c>
      <c r="G8" s="203" t="s">
        <v>258</v>
      </c>
      <c r="H8" s="203" t="s">
        <v>259</v>
      </c>
    </row>
    <row r="9" spans="1:8" ht="14.25">
      <c r="A9" s="8">
        <v>1</v>
      </c>
      <c r="B9" s="379" t="s">
        <v>887</v>
      </c>
      <c r="C9" s="514">
        <f>'AT3A_cvrg(Insti)_PY'!G12</f>
        <v>385</v>
      </c>
      <c r="D9" s="515">
        <v>133</v>
      </c>
      <c r="E9" s="515">
        <f>'AT3C_cvrg(Insti)_UPY '!G11</f>
        <v>124</v>
      </c>
      <c r="F9" s="515">
        <f t="shared" ref="F9:F41" si="0">SUM(C9:E9)</f>
        <v>642</v>
      </c>
      <c r="G9" s="515">
        <v>642</v>
      </c>
      <c r="H9" s="751" t="s">
        <v>946</v>
      </c>
    </row>
    <row r="10" spans="1:8" ht="14.25">
      <c r="A10" s="8">
        <v>2</v>
      </c>
      <c r="B10" s="379" t="s">
        <v>888</v>
      </c>
      <c r="C10" s="514">
        <f>'AT3A_cvrg(Insti)_PY'!G13</f>
        <v>205</v>
      </c>
      <c r="D10" s="515">
        <v>226</v>
      </c>
      <c r="E10" s="515">
        <f>'AT3C_cvrg(Insti)_UPY '!G12</f>
        <v>175</v>
      </c>
      <c r="F10" s="515">
        <f t="shared" si="0"/>
        <v>606</v>
      </c>
      <c r="G10" s="515">
        <v>606</v>
      </c>
      <c r="H10" s="752"/>
    </row>
    <row r="11" spans="1:8" ht="14.25">
      <c r="A11" s="8">
        <v>3</v>
      </c>
      <c r="B11" s="379" t="s">
        <v>889</v>
      </c>
      <c r="C11" s="514">
        <f>'AT3A_cvrg(Insti)_PY'!G14</f>
        <v>773</v>
      </c>
      <c r="D11" s="515">
        <v>244</v>
      </c>
      <c r="E11" s="515">
        <f>'AT3C_cvrg(Insti)_UPY '!G13</f>
        <v>266</v>
      </c>
      <c r="F11" s="515">
        <f t="shared" si="0"/>
        <v>1283</v>
      </c>
      <c r="G11" s="515">
        <v>1283</v>
      </c>
      <c r="H11" s="752"/>
    </row>
    <row r="12" spans="1:8" ht="14.25">
      <c r="A12" s="8">
        <v>4</v>
      </c>
      <c r="B12" s="379" t="s">
        <v>890</v>
      </c>
      <c r="C12" s="514">
        <f>'AT3A_cvrg(Insti)_PY'!G15</f>
        <v>967</v>
      </c>
      <c r="D12" s="515">
        <v>263</v>
      </c>
      <c r="E12" s="515">
        <f>'AT3C_cvrg(Insti)_UPY '!G14</f>
        <v>355</v>
      </c>
      <c r="F12" s="515">
        <f t="shared" si="0"/>
        <v>1585</v>
      </c>
      <c r="G12" s="515">
        <v>1585</v>
      </c>
      <c r="H12" s="752"/>
    </row>
    <row r="13" spans="1:8" ht="14.25">
      <c r="A13" s="8">
        <v>5</v>
      </c>
      <c r="B13" s="379" t="s">
        <v>891</v>
      </c>
      <c r="C13" s="514">
        <f>'AT3A_cvrg(Insti)_PY'!G16</f>
        <v>849</v>
      </c>
      <c r="D13" s="515">
        <v>230</v>
      </c>
      <c r="E13" s="515">
        <f>'AT3C_cvrg(Insti)_UPY '!G15</f>
        <v>310</v>
      </c>
      <c r="F13" s="515">
        <f t="shared" si="0"/>
        <v>1389</v>
      </c>
      <c r="G13" s="515">
        <v>1389</v>
      </c>
      <c r="H13" s="752"/>
    </row>
    <row r="14" spans="1:8" ht="14.25">
      <c r="A14" s="8">
        <v>6</v>
      </c>
      <c r="B14" s="379" t="s">
        <v>892</v>
      </c>
      <c r="C14" s="514">
        <f>'AT3A_cvrg(Insti)_PY'!G17</f>
        <v>1032</v>
      </c>
      <c r="D14" s="515">
        <v>216</v>
      </c>
      <c r="E14" s="515">
        <f>'AT3C_cvrg(Insti)_UPY '!G16</f>
        <v>272</v>
      </c>
      <c r="F14" s="515">
        <f t="shared" si="0"/>
        <v>1520</v>
      </c>
      <c r="G14" s="515">
        <v>1520</v>
      </c>
      <c r="H14" s="752"/>
    </row>
    <row r="15" spans="1:8" ht="14.25">
      <c r="A15" s="8">
        <v>7</v>
      </c>
      <c r="B15" s="379" t="s">
        <v>893</v>
      </c>
      <c r="C15" s="514">
        <f>'AT3A_cvrg(Insti)_PY'!G18</f>
        <v>821</v>
      </c>
      <c r="D15" s="515">
        <v>213</v>
      </c>
      <c r="E15" s="515">
        <f>'AT3C_cvrg(Insti)_UPY '!G17</f>
        <v>293</v>
      </c>
      <c r="F15" s="515">
        <f t="shared" si="0"/>
        <v>1327</v>
      </c>
      <c r="G15" s="515">
        <v>1327</v>
      </c>
      <c r="H15" s="752"/>
    </row>
    <row r="16" spans="1:8" ht="14.25">
      <c r="A16" s="8">
        <v>8</v>
      </c>
      <c r="B16" s="379" t="s">
        <v>894</v>
      </c>
      <c r="C16" s="514">
        <f>'AT3A_cvrg(Insti)_PY'!G19</f>
        <v>886</v>
      </c>
      <c r="D16" s="515">
        <v>284</v>
      </c>
      <c r="E16" s="515">
        <f>'AT3C_cvrg(Insti)_UPY '!G18</f>
        <v>395</v>
      </c>
      <c r="F16" s="515">
        <f t="shared" si="0"/>
        <v>1565</v>
      </c>
      <c r="G16" s="515">
        <v>1565</v>
      </c>
      <c r="H16" s="752"/>
    </row>
    <row r="17" spans="1:8" ht="14.25">
      <c r="A17" s="8">
        <v>9</v>
      </c>
      <c r="B17" s="379" t="s">
        <v>895</v>
      </c>
      <c r="C17" s="514">
        <f>'AT3A_cvrg(Insti)_PY'!G20</f>
        <v>273</v>
      </c>
      <c r="D17" s="515">
        <v>258</v>
      </c>
      <c r="E17" s="515">
        <f>'AT3C_cvrg(Insti)_UPY '!G19</f>
        <v>134</v>
      </c>
      <c r="F17" s="515">
        <f t="shared" si="0"/>
        <v>665</v>
      </c>
      <c r="G17" s="515">
        <v>665</v>
      </c>
      <c r="H17" s="752"/>
    </row>
    <row r="18" spans="1:8" ht="14.25">
      <c r="A18" s="8">
        <v>10</v>
      </c>
      <c r="B18" s="379" t="s">
        <v>896</v>
      </c>
      <c r="C18" s="514">
        <f>'AT3A_cvrg(Insti)_PY'!G21</f>
        <v>491</v>
      </c>
      <c r="D18" s="515">
        <v>125</v>
      </c>
      <c r="E18" s="515">
        <f>'AT3C_cvrg(Insti)_UPY '!G20</f>
        <v>174</v>
      </c>
      <c r="F18" s="515">
        <f t="shared" si="0"/>
        <v>790</v>
      </c>
      <c r="G18" s="515">
        <v>790</v>
      </c>
      <c r="H18" s="752"/>
    </row>
    <row r="19" spans="1:8" ht="14.25">
      <c r="A19" s="8">
        <v>11</v>
      </c>
      <c r="B19" s="379" t="s">
        <v>897</v>
      </c>
      <c r="C19" s="514">
        <f>'AT3A_cvrg(Insti)_PY'!G22</f>
        <v>1161</v>
      </c>
      <c r="D19" s="515">
        <v>279</v>
      </c>
      <c r="E19" s="515">
        <f>'AT3C_cvrg(Insti)_UPY '!G21</f>
        <v>297</v>
      </c>
      <c r="F19" s="515">
        <f t="shared" si="0"/>
        <v>1737</v>
      </c>
      <c r="G19" s="515">
        <v>1737</v>
      </c>
      <c r="H19" s="752"/>
    </row>
    <row r="20" spans="1:8" ht="14.25">
      <c r="A20" s="8">
        <v>12</v>
      </c>
      <c r="B20" s="379" t="s">
        <v>898</v>
      </c>
      <c r="C20" s="514">
        <f>'AT3A_cvrg(Insti)_PY'!G23</f>
        <v>854</v>
      </c>
      <c r="D20" s="515">
        <v>290</v>
      </c>
      <c r="E20" s="515">
        <f>'AT3C_cvrg(Insti)_UPY '!G22</f>
        <v>302</v>
      </c>
      <c r="F20" s="515">
        <f t="shared" si="0"/>
        <v>1446</v>
      </c>
      <c r="G20" s="515">
        <v>1446</v>
      </c>
      <c r="H20" s="752"/>
    </row>
    <row r="21" spans="1:8" ht="14.25">
      <c r="A21" s="8">
        <v>13</v>
      </c>
      <c r="B21" s="379" t="s">
        <v>899</v>
      </c>
      <c r="C21" s="514">
        <f>'AT3A_cvrg(Insti)_PY'!G24</f>
        <v>720</v>
      </c>
      <c r="D21" s="515">
        <v>171</v>
      </c>
      <c r="E21" s="515">
        <f>'AT3C_cvrg(Insti)_UPY '!G23</f>
        <v>280</v>
      </c>
      <c r="F21" s="515">
        <f t="shared" si="0"/>
        <v>1171</v>
      </c>
      <c r="G21" s="515">
        <v>1171</v>
      </c>
      <c r="H21" s="752"/>
    </row>
    <row r="22" spans="1:8" ht="14.25">
      <c r="A22" s="8">
        <v>14</v>
      </c>
      <c r="B22" s="379" t="s">
        <v>900</v>
      </c>
      <c r="C22" s="514">
        <f>'AT3A_cvrg(Insti)_PY'!G25</f>
        <v>687</v>
      </c>
      <c r="D22" s="515">
        <v>138</v>
      </c>
      <c r="E22" s="515">
        <f>'AT3C_cvrg(Insti)_UPY '!G24</f>
        <v>175</v>
      </c>
      <c r="F22" s="515">
        <f t="shared" si="0"/>
        <v>1000</v>
      </c>
      <c r="G22" s="515">
        <v>1000</v>
      </c>
      <c r="H22" s="752"/>
    </row>
    <row r="23" spans="1:8" ht="14.25">
      <c r="A23" s="8">
        <v>15</v>
      </c>
      <c r="B23" s="379" t="s">
        <v>901</v>
      </c>
      <c r="C23" s="514">
        <f>'AT3A_cvrg(Insti)_PY'!G26</f>
        <v>294</v>
      </c>
      <c r="D23" s="515">
        <v>115</v>
      </c>
      <c r="E23" s="515">
        <f>'AT3C_cvrg(Insti)_UPY '!G25</f>
        <v>92</v>
      </c>
      <c r="F23" s="515">
        <f t="shared" si="0"/>
        <v>501</v>
      </c>
      <c r="G23" s="515">
        <v>501</v>
      </c>
      <c r="H23" s="752"/>
    </row>
    <row r="24" spans="1:8" ht="14.25">
      <c r="A24" s="8">
        <v>16</v>
      </c>
      <c r="B24" s="379" t="s">
        <v>902</v>
      </c>
      <c r="C24" s="514">
        <f>'AT3A_cvrg(Insti)_PY'!G27</f>
        <v>222</v>
      </c>
      <c r="D24" s="515">
        <v>93</v>
      </c>
      <c r="E24" s="515">
        <f>'AT3C_cvrg(Insti)_UPY '!G26</f>
        <v>77</v>
      </c>
      <c r="F24" s="515">
        <f t="shared" si="0"/>
        <v>392</v>
      </c>
      <c r="G24" s="515">
        <v>392</v>
      </c>
      <c r="H24" s="752"/>
    </row>
    <row r="25" spans="1:8" ht="14.25">
      <c r="A25" s="8">
        <v>17</v>
      </c>
      <c r="B25" s="379" t="s">
        <v>903</v>
      </c>
      <c r="C25" s="514">
        <f>'AT3A_cvrg(Insti)_PY'!G28</f>
        <v>1097</v>
      </c>
      <c r="D25" s="515">
        <v>242</v>
      </c>
      <c r="E25" s="515">
        <f>'AT3C_cvrg(Insti)_UPY '!G27</f>
        <v>319</v>
      </c>
      <c r="F25" s="515">
        <f t="shared" si="0"/>
        <v>1658</v>
      </c>
      <c r="G25" s="515">
        <v>1658</v>
      </c>
      <c r="H25" s="752"/>
    </row>
    <row r="26" spans="1:8" ht="14.25">
      <c r="A26" s="8">
        <v>18</v>
      </c>
      <c r="B26" s="379" t="s">
        <v>904</v>
      </c>
      <c r="C26" s="514">
        <f>'AT3A_cvrg(Insti)_PY'!G29</f>
        <v>850</v>
      </c>
      <c r="D26" s="515">
        <v>169</v>
      </c>
      <c r="E26" s="515">
        <f>'AT3C_cvrg(Insti)_UPY '!G28</f>
        <v>205</v>
      </c>
      <c r="F26" s="515">
        <f t="shared" si="0"/>
        <v>1224</v>
      </c>
      <c r="G26" s="515">
        <v>1224</v>
      </c>
      <c r="H26" s="752"/>
    </row>
    <row r="27" spans="1:8" ht="14.25">
      <c r="A27" s="8">
        <v>19</v>
      </c>
      <c r="B27" s="379" t="s">
        <v>905</v>
      </c>
      <c r="C27" s="514">
        <f>'AT3A_cvrg(Insti)_PY'!G30</f>
        <v>1157</v>
      </c>
      <c r="D27" s="515">
        <v>308</v>
      </c>
      <c r="E27" s="515">
        <f>'AT3C_cvrg(Insti)_UPY '!G29</f>
        <v>369</v>
      </c>
      <c r="F27" s="515">
        <f t="shared" si="0"/>
        <v>1834</v>
      </c>
      <c r="G27" s="515">
        <v>1834</v>
      </c>
      <c r="H27" s="752"/>
    </row>
    <row r="28" spans="1:8" ht="14.25">
      <c r="A28" s="8">
        <v>20</v>
      </c>
      <c r="B28" s="379" t="s">
        <v>906</v>
      </c>
      <c r="C28" s="514">
        <f>'AT3A_cvrg(Insti)_PY'!G31</f>
        <v>790</v>
      </c>
      <c r="D28" s="515">
        <v>183</v>
      </c>
      <c r="E28" s="515">
        <f>'AT3C_cvrg(Insti)_UPY '!G30</f>
        <v>319</v>
      </c>
      <c r="F28" s="515">
        <f t="shared" si="0"/>
        <v>1292</v>
      </c>
      <c r="G28" s="515">
        <v>1292</v>
      </c>
      <c r="H28" s="752"/>
    </row>
    <row r="29" spans="1:8" ht="14.25">
      <c r="A29" s="8">
        <v>21</v>
      </c>
      <c r="B29" s="379" t="s">
        <v>907</v>
      </c>
      <c r="C29" s="514">
        <f>'AT3A_cvrg(Insti)_PY'!G32</f>
        <v>1053</v>
      </c>
      <c r="D29" s="515">
        <v>261</v>
      </c>
      <c r="E29" s="515">
        <f>'AT3C_cvrg(Insti)_UPY '!G31</f>
        <v>289</v>
      </c>
      <c r="F29" s="515">
        <f t="shared" si="0"/>
        <v>1603</v>
      </c>
      <c r="G29" s="515">
        <v>1603</v>
      </c>
      <c r="H29" s="752"/>
    </row>
    <row r="30" spans="1:8" ht="14.25">
      <c r="A30" s="8">
        <v>22</v>
      </c>
      <c r="B30" s="379" t="s">
        <v>908</v>
      </c>
      <c r="C30" s="514">
        <f>'AT3A_cvrg(Insti)_PY'!G33</f>
        <v>408</v>
      </c>
      <c r="D30" s="515">
        <v>125</v>
      </c>
      <c r="E30" s="515">
        <f>'AT3C_cvrg(Insti)_UPY '!G32</f>
        <v>179</v>
      </c>
      <c r="F30" s="515">
        <f t="shared" si="0"/>
        <v>712</v>
      </c>
      <c r="G30" s="515">
        <v>712</v>
      </c>
      <c r="H30" s="752"/>
    </row>
    <row r="31" spans="1:8" ht="14.25">
      <c r="A31" s="8">
        <v>23</v>
      </c>
      <c r="B31" s="379" t="s">
        <v>909</v>
      </c>
      <c r="C31" s="514">
        <f>'AT3A_cvrg(Insti)_PY'!G34</f>
        <v>969</v>
      </c>
      <c r="D31" s="515">
        <v>254</v>
      </c>
      <c r="E31" s="515">
        <f>'AT3C_cvrg(Insti)_UPY '!G33</f>
        <v>351</v>
      </c>
      <c r="F31" s="515">
        <f t="shared" si="0"/>
        <v>1574</v>
      </c>
      <c r="G31" s="515">
        <v>1574</v>
      </c>
      <c r="H31" s="752"/>
    </row>
    <row r="32" spans="1:8" ht="14.25">
      <c r="A32" s="8">
        <v>24</v>
      </c>
      <c r="B32" s="379" t="s">
        <v>910</v>
      </c>
      <c r="C32" s="514">
        <f>'AT3A_cvrg(Insti)_PY'!G35</f>
        <v>950</v>
      </c>
      <c r="D32" s="515">
        <v>297</v>
      </c>
      <c r="E32" s="515">
        <f>'AT3C_cvrg(Insti)_UPY '!G34</f>
        <v>271</v>
      </c>
      <c r="F32" s="515">
        <f t="shared" si="0"/>
        <v>1518</v>
      </c>
      <c r="G32" s="515">
        <v>1518</v>
      </c>
      <c r="H32" s="752"/>
    </row>
    <row r="33" spans="1:10" ht="14.25">
      <c r="A33" s="8">
        <v>25</v>
      </c>
      <c r="B33" s="379" t="s">
        <v>911</v>
      </c>
      <c r="C33" s="514">
        <f>'AT3A_cvrg(Insti)_PY'!G36</f>
        <v>582</v>
      </c>
      <c r="D33" s="515">
        <v>157</v>
      </c>
      <c r="E33" s="515">
        <f>'AT3C_cvrg(Insti)_UPY '!G35</f>
        <v>245</v>
      </c>
      <c r="F33" s="515">
        <f t="shared" si="0"/>
        <v>984</v>
      </c>
      <c r="G33" s="515">
        <v>984</v>
      </c>
      <c r="H33" s="752"/>
    </row>
    <row r="34" spans="1:10" ht="14.25">
      <c r="A34" s="8">
        <v>26</v>
      </c>
      <c r="B34" s="379" t="s">
        <v>912</v>
      </c>
      <c r="C34" s="514">
        <f>'AT3A_cvrg(Insti)_PY'!G37</f>
        <v>1357</v>
      </c>
      <c r="D34" s="515">
        <v>230</v>
      </c>
      <c r="E34" s="515">
        <f>'AT3C_cvrg(Insti)_UPY '!G36</f>
        <v>481</v>
      </c>
      <c r="F34" s="515">
        <f t="shared" si="0"/>
        <v>2068</v>
      </c>
      <c r="G34" s="515">
        <v>2068</v>
      </c>
      <c r="H34" s="752"/>
    </row>
    <row r="35" spans="1:10" ht="14.25">
      <c r="A35" s="8">
        <v>27</v>
      </c>
      <c r="B35" s="379" t="s">
        <v>913</v>
      </c>
      <c r="C35" s="514">
        <f>'AT3A_cvrg(Insti)_PY'!G38</f>
        <v>911</v>
      </c>
      <c r="D35" s="515">
        <v>171</v>
      </c>
      <c r="E35" s="515">
        <f>'AT3C_cvrg(Insti)_UPY '!G37</f>
        <v>270</v>
      </c>
      <c r="F35" s="515">
        <f t="shared" si="0"/>
        <v>1352</v>
      </c>
      <c r="G35" s="515">
        <v>1352</v>
      </c>
      <c r="H35" s="752"/>
    </row>
    <row r="36" spans="1:10" ht="14.25">
      <c r="A36" s="8">
        <v>28</v>
      </c>
      <c r="B36" s="379" t="s">
        <v>914</v>
      </c>
      <c r="C36" s="514">
        <f>'AT3A_cvrg(Insti)_PY'!G39</f>
        <v>1289</v>
      </c>
      <c r="D36" s="515">
        <v>312</v>
      </c>
      <c r="E36" s="515">
        <f>'AT3C_cvrg(Insti)_UPY '!G38</f>
        <v>406</v>
      </c>
      <c r="F36" s="515">
        <f t="shared" si="0"/>
        <v>2007</v>
      </c>
      <c r="G36" s="515">
        <v>2007</v>
      </c>
      <c r="H36" s="752"/>
    </row>
    <row r="37" spans="1:10" ht="14.25">
      <c r="A37" s="8">
        <v>29</v>
      </c>
      <c r="B37" s="379" t="s">
        <v>915</v>
      </c>
      <c r="C37" s="514">
        <f>'AT3A_cvrg(Insti)_PY'!G40</f>
        <v>1001</v>
      </c>
      <c r="D37" s="515">
        <v>175</v>
      </c>
      <c r="E37" s="515">
        <f>'AT3C_cvrg(Insti)_UPY '!G39</f>
        <v>321</v>
      </c>
      <c r="F37" s="515">
        <f t="shared" si="0"/>
        <v>1497</v>
      </c>
      <c r="G37" s="515">
        <v>1497</v>
      </c>
      <c r="H37" s="752"/>
    </row>
    <row r="38" spans="1:10" ht="14.25">
      <c r="A38" s="8">
        <v>30</v>
      </c>
      <c r="B38" s="379" t="s">
        <v>916</v>
      </c>
      <c r="C38" s="514">
        <f>'AT3A_cvrg(Insti)_PY'!G41</f>
        <v>1513</v>
      </c>
      <c r="D38" s="515">
        <v>357</v>
      </c>
      <c r="E38" s="515">
        <f>'AT3C_cvrg(Insti)_UPY '!G40</f>
        <v>532</v>
      </c>
      <c r="F38" s="515">
        <f t="shared" si="0"/>
        <v>2402</v>
      </c>
      <c r="G38" s="515">
        <v>2402</v>
      </c>
      <c r="H38" s="752"/>
    </row>
    <row r="39" spans="1:10" ht="14.25">
      <c r="A39" s="8">
        <v>31</v>
      </c>
      <c r="B39" s="379" t="s">
        <v>917</v>
      </c>
      <c r="C39" s="514">
        <f>'AT3A_cvrg(Insti)_PY'!G42</f>
        <v>1546</v>
      </c>
      <c r="D39" s="515">
        <v>408</v>
      </c>
      <c r="E39" s="515">
        <f>'AT3C_cvrg(Insti)_UPY '!G41</f>
        <v>469</v>
      </c>
      <c r="F39" s="515">
        <f t="shared" si="0"/>
        <v>2423</v>
      </c>
      <c r="G39" s="515">
        <v>2423</v>
      </c>
      <c r="H39" s="752"/>
    </row>
    <row r="40" spans="1:10" ht="14.25">
      <c r="A40" s="8">
        <v>32</v>
      </c>
      <c r="B40" s="379" t="s">
        <v>918</v>
      </c>
      <c r="C40" s="514">
        <f>'AT3A_cvrg(Insti)_PY'!G43</f>
        <v>991</v>
      </c>
      <c r="D40" s="515">
        <v>267</v>
      </c>
      <c r="E40" s="515">
        <f>'AT3C_cvrg(Insti)_UPY '!G42</f>
        <v>221</v>
      </c>
      <c r="F40" s="515">
        <f t="shared" si="0"/>
        <v>1479</v>
      </c>
      <c r="G40" s="515">
        <v>1479</v>
      </c>
      <c r="H40" s="752"/>
    </row>
    <row r="41" spans="1:10" s="14" customFormat="1" ht="15">
      <c r="A41" s="554"/>
      <c r="B41" s="380" t="s">
        <v>86</v>
      </c>
      <c r="C41" s="560">
        <f>'AT3A_cvrg(Insti)_PY'!G44</f>
        <v>27084</v>
      </c>
      <c r="D41" s="561">
        <v>7194</v>
      </c>
      <c r="E41" s="561">
        <f>'AT3C_cvrg(Insti)_UPY '!G43</f>
        <v>8968</v>
      </c>
      <c r="F41" s="561">
        <f t="shared" si="0"/>
        <v>43246</v>
      </c>
      <c r="G41" s="561">
        <v>43246</v>
      </c>
      <c r="H41" s="753"/>
    </row>
    <row r="43" spans="1:10">
      <c r="A43" s="205" t="s">
        <v>260</v>
      </c>
    </row>
    <row r="46" spans="1:10" ht="15" customHeight="1">
      <c r="A46" s="206"/>
      <c r="B46" s="206"/>
      <c r="C46" s="14"/>
      <c r="D46" s="14"/>
      <c r="E46" s="14"/>
      <c r="F46" s="623" t="s">
        <v>1079</v>
      </c>
      <c r="G46" s="623"/>
      <c r="H46" s="623"/>
      <c r="I46" s="623"/>
      <c r="J46" s="623"/>
    </row>
    <row r="47" spans="1:10" ht="15" customHeight="1">
      <c r="A47" s="206"/>
      <c r="B47" s="206"/>
      <c r="C47" s="578"/>
      <c r="D47" s="578"/>
      <c r="E47" s="578"/>
      <c r="F47" s="675" t="s">
        <v>1058</v>
      </c>
      <c r="G47" s="675"/>
      <c r="H47" s="675"/>
      <c r="I47" s="675"/>
      <c r="J47" s="675"/>
    </row>
    <row r="48" spans="1:10" ht="15" customHeight="1">
      <c r="A48" s="206"/>
      <c r="B48" s="206"/>
      <c r="C48" s="435"/>
      <c r="D48" s="435"/>
      <c r="E48" s="435"/>
      <c r="F48" s="435"/>
      <c r="G48" s="435"/>
      <c r="H48" s="435"/>
      <c r="I48" s="578"/>
      <c r="J48" s="578"/>
    </row>
    <row r="49" spans="1:11">
      <c r="A49" s="206" t="s">
        <v>12</v>
      </c>
      <c r="C49" s="624" t="s">
        <v>1081</v>
      </c>
      <c r="D49" s="624"/>
      <c r="E49" s="435"/>
      <c r="F49" s="435"/>
      <c r="G49" s="435"/>
      <c r="H49" s="435"/>
      <c r="I49" s="435"/>
      <c r="J49" s="435"/>
    </row>
    <row r="50" spans="1:11">
      <c r="A50" s="206"/>
      <c r="B50" s="206"/>
      <c r="C50" s="14"/>
      <c r="D50" s="14"/>
      <c r="E50" s="34"/>
      <c r="F50" s="623" t="s">
        <v>1080</v>
      </c>
      <c r="G50" s="623"/>
      <c r="H50" s="623"/>
      <c r="I50" s="623"/>
      <c r="J50" s="623"/>
      <c r="K50" s="206"/>
    </row>
  </sheetData>
  <mergeCells count="9">
    <mergeCell ref="F46:J46"/>
    <mergeCell ref="F47:J47"/>
    <mergeCell ref="C49:D49"/>
    <mergeCell ref="F50:J50"/>
    <mergeCell ref="A1:G1"/>
    <mergeCell ref="A2:H2"/>
    <mergeCell ref="A4:H4"/>
    <mergeCell ref="G6:H6"/>
    <mergeCell ref="H9:H41"/>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S56"/>
  <sheetViews>
    <sheetView topLeftCell="A23" zoomScaleSheetLayoutView="85" workbookViewId="0">
      <selection activeCell="L44" sqref="L44"/>
    </sheetView>
  </sheetViews>
  <sheetFormatPr defaultRowHeight="12.75"/>
  <cols>
    <col min="1" max="1" width="8" customWidth="1"/>
    <col min="2" max="2" width="14.85546875"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c r="D1" s="623"/>
      <c r="E1" s="623"/>
      <c r="F1" s="623"/>
      <c r="G1" s="623"/>
      <c r="H1" s="623"/>
      <c r="I1" s="623"/>
      <c r="L1" s="766" t="s">
        <v>84</v>
      </c>
      <c r="M1" s="766"/>
    </row>
    <row r="2" spans="1:19" ht="15.75">
      <c r="A2" s="663" t="s">
        <v>0</v>
      </c>
      <c r="B2" s="663"/>
      <c r="C2" s="663"/>
      <c r="D2" s="663"/>
      <c r="E2" s="663"/>
      <c r="F2" s="663"/>
      <c r="G2" s="663"/>
      <c r="H2" s="663"/>
      <c r="I2" s="663"/>
      <c r="J2" s="663"/>
      <c r="K2" s="663"/>
      <c r="L2" s="663"/>
      <c r="M2" s="663"/>
    </row>
    <row r="3" spans="1:19" ht="20.25">
      <c r="A3" s="664" t="s">
        <v>734</v>
      </c>
      <c r="B3" s="664"/>
      <c r="C3" s="664"/>
      <c r="D3" s="664"/>
      <c r="E3" s="664"/>
      <c r="F3" s="664"/>
      <c r="G3" s="664"/>
      <c r="H3" s="664"/>
      <c r="I3" s="664"/>
      <c r="J3" s="664"/>
      <c r="K3" s="664"/>
      <c r="L3" s="664"/>
      <c r="M3" s="664"/>
    </row>
    <row r="4" spans="1:19" ht="11.25" customHeight="1"/>
    <row r="5" spans="1:19" ht="15.75">
      <c r="A5" s="663" t="s">
        <v>787</v>
      </c>
      <c r="B5" s="663"/>
      <c r="C5" s="663"/>
      <c r="D5" s="663"/>
      <c r="E5" s="663"/>
      <c r="F5" s="663"/>
      <c r="G5" s="663"/>
      <c r="H5" s="663"/>
      <c r="I5" s="663"/>
      <c r="J5" s="663"/>
      <c r="K5" s="663"/>
      <c r="L5" s="663"/>
      <c r="M5" s="663"/>
    </row>
    <row r="7" spans="1:19">
      <c r="A7" s="666" t="s">
        <v>919</v>
      </c>
      <c r="B7" s="666"/>
      <c r="K7" s="109"/>
    </row>
    <row r="8" spans="1:19">
      <c r="A8" s="30"/>
      <c r="B8" s="30"/>
      <c r="K8" s="99"/>
      <c r="L8" s="763" t="s">
        <v>1070</v>
      </c>
      <c r="M8" s="763"/>
      <c r="N8" s="763"/>
    </row>
    <row r="9" spans="1:19" ht="15.75" customHeight="1">
      <c r="A9" s="764" t="s">
        <v>2</v>
      </c>
      <c r="B9" s="764" t="s">
        <v>3</v>
      </c>
      <c r="C9" s="636" t="s">
        <v>4</v>
      </c>
      <c r="D9" s="636"/>
      <c r="E9" s="636"/>
      <c r="F9" s="640"/>
      <c r="G9" s="756"/>
      <c r="H9" s="755" t="s">
        <v>98</v>
      </c>
      <c r="I9" s="755"/>
      <c r="J9" s="755"/>
      <c r="K9" s="755"/>
      <c r="L9" s="755"/>
      <c r="M9" s="764" t="s">
        <v>127</v>
      </c>
      <c r="N9" s="613" t="s">
        <v>128</v>
      </c>
    </row>
    <row r="10" spans="1:19" ht="38.25">
      <c r="A10" s="765"/>
      <c r="B10" s="765"/>
      <c r="C10" s="5" t="s">
        <v>5</v>
      </c>
      <c r="D10" s="5" t="s">
        <v>6</v>
      </c>
      <c r="E10" s="5" t="s">
        <v>349</v>
      </c>
      <c r="F10" s="7" t="s">
        <v>96</v>
      </c>
      <c r="G10" s="6" t="s">
        <v>350</v>
      </c>
      <c r="H10" s="5" t="s">
        <v>5</v>
      </c>
      <c r="I10" s="5" t="s">
        <v>6</v>
      </c>
      <c r="J10" s="5" t="s">
        <v>349</v>
      </c>
      <c r="K10" s="7" t="s">
        <v>96</v>
      </c>
      <c r="L10" s="7" t="s">
        <v>351</v>
      </c>
      <c r="M10" s="765"/>
      <c r="N10" s="613"/>
      <c r="R10" s="12"/>
      <c r="S10" s="12"/>
    </row>
    <row r="11" spans="1:19" s="14" customFormat="1">
      <c r="A11" s="5">
        <v>1</v>
      </c>
      <c r="B11" s="5">
        <v>2</v>
      </c>
      <c r="C11" s="5">
        <v>3</v>
      </c>
      <c r="D11" s="5">
        <v>4</v>
      </c>
      <c r="E11" s="5">
        <v>5</v>
      </c>
      <c r="F11" s="5">
        <v>6</v>
      </c>
      <c r="G11" s="5">
        <v>7</v>
      </c>
      <c r="H11" s="5">
        <v>8</v>
      </c>
      <c r="I11" s="5">
        <v>9</v>
      </c>
      <c r="J11" s="5">
        <v>10</v>
      </c>
      <c r="K11" s="5">
        <v>11</v>
      </c>
      <c r="L11" s="5">
        <v>12</v>
      </c>
      <c r="M11" s="5">
        <v>13</v>
      </c>
      <c r="N11" s="5">
        <v>14</v>
      </c>
    </row>
    <row r="12" spans="1:19">
      <c r="A12" s="371">
        <v>1</v>
      </c>
      <c r="B12" s="379" t="s">
        <v>887</v>
      </c>
      <c r="C12" s="387">
        <v>350</v>
      </c>
      <c r="D12" s="387">
        <v>35</v>
      </c>
      <c r="E12" s="387">
        <v>0</v>
      </c>
      <c r="F12" s="321">
        <v>0</v>
      </c>
      <c r="G12" s="388">
        <f>SUM(C12:F12)</f>
        <v>385</v>
      </c>
      <c r="H12" s="387">
        <v>350</v>
      </c>
      <c r="I12" s="387">
        <v>35</v>
      </c>
      <c r="J12" s="387">
        <v>0</v>
      </c>
      <c r="K12" s="321">
        <v>0</v>
      </c>
      <c r="L12" s="388">
        <f>SUM(H12:K12)</f>
        <v>385</v>
      </c>
      <c r="M12" s="757" t="s">
        <v>946</v>
      </c>
      <c r="N12" s="758"/>
    </row>
    <row r="13" spans="1:19">
      <c r="A13" s="371">
        <v>2</v>
      </c>
      <c r="B13" s="379" t="s">
        <v>888</v>
      </c>
      <c r="C13" s="387">
        <v>117</v>
      </c>
      <c r="D13" s="387">
        <v>86</v>
      </c>
      <c r="E13" s="387">
        <v>2</v>
      </c>
      <c r="F13" s="321">
        <v>0</v>
      </c>
      <c r="G13" s="388">
        <f t="shared" ref="G13:G44" si="0">SUM(C13:F13)</f>
        <v>205</v>
      </c>
      <c r="H13" s="387">
        <v>117</v>
      </c>
      <c r="I13" s="387">
        <v>86</v>
      </c>
      <c r="J13" s="387">
        <v>2</v>
      </c>
      <c r="K13" s="321">
        <v>0</v>
      </c>
      <c r="L13" s="388">
        <f t="shared" ref="L13:L44" si="1">SUM(H13:K13)</f>
        <v>205</v>
      </c>
      <c r="M13" s="759"/>
      <c r="N13" s="760"/>
    </row>
    <row r="14" spans="1:19">
      <c r="A14" s="371">
        <v>3</v>
      </c>
      <c r="B14" s="379" t="s">
        <v>889</v>
      </c>
      <c r="C14" s="387">
        <v>676</v>
      </c>
      <c r="D14" s="387">
        <v>87</v>
      </c>
      <c r="E14" s="387">
        <v>10</v>
      </c>
      <c r="F14" s="321">
        <v>0</v>
      </c>
      <c r="G14" s="388">
        <f t="shared" si="0"/>
        <v>773</v>
      </c>
      <c r="H14" s="387">
        <v>676</v>
      </c>
      <c r="I14" s="387">
        <v>87</v>
      </c>
      <c r="J14" s="387">
        <v>10</v>
      </c>
      <c r="K14" s="321">
        <v>0</v>
      </c>
      <c r="L14" s="388">
        <f t="shared" si="1"/>
        <v>773</v>
      </c>
      <c r="M14" s="759"/>
      <c r="N14" s="760"/>
    </row>
    <row r="15" spans="1:19">
      <c r="A15" s="371">
        <v>4</v>
      </c>
      <c r="B15" s="379" t="s">
        <v>890</v>
      </c>
      <c r="C15" s="387">
        <v>800</v>
      </c>
      <c r="D15" s="387">
        <v>167</v>
      </c>
      <c r="E15" s="387">
        <v>0</v>
      </c>
      <c r="F15" s="321">
        <v>0</v>
      </c>
      <c r="G15" s="388">
        <f t="shared" si="0"/>
        <v>967</v>
      </c>
      <c r="H15" s="387">
        <v>800</v>
      </c>
      <c r="I15" s="387">
        <v>167</v>
      </c>
      <c r="J15" s="387">
        <v>0</v>
      </c>
      <c r="K15" s="321">
        <v>0</v>
      </c>
      <c r="L15" s="388">
        <f t="shared" si="1"/>
        <v>967</v>
      </c>
      <c r="M15" s="759"/>
      <c r="N15" s="760"/>
    </row>
    <row r="16" spans="1:19">
      <c r="A16" s="371">
        <v>5</v>
      </c>
      <c r="B16" s="379" t="s">
        <v>891</v>
      </c>
      <c r="C16" s="387">
        <v>818</v>
      </c>
      <c r="D16" s="387">
        <v>9</v>
      </c>
      <c r="E16" s="387">
        <v>22</v>
      </c>
      <c r="F16" s="321">
        <v>0</v>
      </c>
      <c r="G16" s="388">
        <f t="shared" si="0"/>
        <v>849</v>
      </c>
      <c r="H16" s="387">
        <v>818</v>
      </c>
      <c r="I16" s="387">
        <v>9</v>
      </c>
      <c r="J16" s="387">
        <v>22</v>
      </c>
      <c r="K16" s="321">
        <v>0</v>
      </c>
      <c r="L16" s="388">
        <f t="shared" si="1"/>
        <v>849</v>
      </c>
      <c r="M16" s="759"/>
      <c r="N16" s="760"/>
    </row>
    <row r="17" spans="1:14">
      <c r="A17" s="371">
        <v>6</v>
      </c>
      <c r="B17" s="379" t="s">
        <v>892</v>
      </c>
      <c r="C17" s="387">
        <v>854</v>
      </c>
      <c r="D17" s="387">
        <v>178</v>
      </c>
      <c r="E17" s="387">
        <v>0</v>
      </c>
      <c r="F17" s="321">
        <v>0</v>
      </c>
      <c r="G17" s="388">
        <f t="shared" si="0"/>
        <v>1032</v>
      </c>
      <c r="H17" s="387">
        <v>854</v>
      </c>
      <c r="I17" s="387">
        <v>178</v>
      </c>
      <c r="J17" s="387">
        <v>0</v>
      </c>
      <c r="K17" s="321">
        <v>0</v>
      </c>
      <c r="L17" s="388">
        <f t="shared" si="1"/>
        <v>1032</v>
      </c>
      <c r="M17" s="759"/>
      <c r="N17" s="760"/>
    </row>
    <row r="18" spans="1:14">
      <c r="A18" s="371">
        <v>7</v>
      </c>
      <c r="B18" s="379" t="s">
        <v>893</v>
      </c>
      <c r="C18" s="387">
        <v>730</v>
      </c>
      <c r="D18" s="387">
        <v>76</v>
      </c>
      <c r="E18" s="387">
        <v>15</v>
      </c>
      <c r="F18" s="321"/>
      <c r="G18" s="388">
        <f t="shared" si="0"/>
        <v>821</v>
      </c>
      <c r="H18" s="387">
        <v>730</v>
      </c>
      <c r="I18" s="387">
        <v>76</v>
      </c>
      <c r="J18" s="387">
        <v>15</v>
      </c>
      <c r="K18" s="321"/>
      <c r="L18" s="388">
        <f t="shared" si="1"/>
        <v>821</v>
      </c>
      <c r="M18" s="759"/>
      <c r="N18" s="760"/>
    </row>
    <row r="19" spans="1:14">
      <c r="A19" s="371">
        <v>8</v>
      </c>
      <c r="B19" s="379" t="s">
        <v>894</v>
      </c>
      <c r="C19" s="387">
        <v>768</v>
      </c>
      <c r="D19" s="387">
        <v>118</v>
      </c>
      <c r="E19" s="387">
        <v>0</v>
      </c>
      <c r="F19" s="321">
        <v>0</v>
      </c>
      <c r="G19" s="388">
        <f t="shared" si="0"/>
        <v>886</v>
      </c>
      <c r="H19" s="387">
        <v>768</v>
      </c>
      <c r="I19" s="387">
        <v>118</v>
      </c>
      <c r="J19" s="387">
        <v>0</v>
      </c>
      <c r="K19" s="321">
        <v>0</v>
      </c>
      <c r="L19" s="388">
        <f t="shared" si="1"/>
        <v>886</v>
      </c>
      <c r="M19" s="759"/>
      <c r="N19" s="760"/>
    </row>
    <row r="20" spans="1:14">
      <c r="A20" s="371">
        <v>9</v>
      </c>
      <c r="B20" s="379" t="s">
        <v>895</v>
      </c>
      <c r="C20" s="387">
        <v>168</v>
      </c>
      <c r="D20" s="387">
        <v>105</v>
      </c>
      <c r="E20" s="387">
        <v>0</v>
      </c>
      <c r="F20" s="321">
        <v>0</v>
      </c>
      <c r="G20" s="388">
        <f t="shared" si="0"/>
        <v>273</v>
      </c>
      <c r="H20" s="387">
        <v>168</v>
      </c>
      <c r="I20" s="387">
        <v>105</v>
      </c>
      <c r="J20" s="387">
        <v>0</v>
      </c>
      <c r="K20" s="321">
        <v>0</v>
      </c>
      <c r="L20" s="388">
        <f t="shared" si="1"/>
        <v>273</v>
      </c>
      <c r="M20" s="759"/>
      <c r="N20" s="760"/>
    </row>
    <row r="21" spans="1:14">
      <c r="A21" s="371">
        <v>10</v>
      </c>
      <c r="B21" s="379" t="s">
        <v>896</v>
      </c>
      <c r="C21" s="387">
        <v>455</v>
      </c>
      <c r="D21" s="387">
        <v>36</v>
      </c>
      <c r="E21" s="387">
        <v>0</v>
      </c>
      <c r="F21" s="321">
        <v>0</v>
      </c>
      <c r="G21" s="388">
        <f t="shared" si="0"/>
        <v>491</v>
      </c>
      <c r="H21" s="387">
        <v>455</v>
      </c>
      <c r="I21" s="387">
        <v>36</v>
      </c>
      <c r="J21" s="387">
        <v>0</v>
      </c>
      <c r="K21" s="321">
        <v>0</v>
      </c>
      <c r="L21" s="388">
        <f t="shared" si="1"/>
        <v>491</v>
      </c>
      <c r="M21" s="759"/>
      <c r="N21" s="760"/>
    </row>
    <row r="22" spans="1:14">
      <c r="A22" s="371">
        <v>11</v>
      </c>
      <c r="B22" s="379" t="s">
        <v>897</v>
      </c>
      <c r="C22" s="387">
        <v>1128</v>
      </c>
      <c r="D22" s="387">
        <v>13</v>
      </c>
      <c r="E22" s="387">
        <v>20</v>
      </c>
      <c r="F22" s="321">
        <v>0</v>
      </c>
      <c r="G22" s="388">
        <f t="shared" si="0"/>
        <v>1161</v>
      </c>
      <c r="H22" s="387">
        <v>1128</v>
      </c>
      <c r="I22" s="387">
        <v>13</v>
      </c>
      <c r="J22" s="387">
        <v>20</v>
      </c>
      <c r="K22" s="321">
        <v>0</v>
      </c>
      <c r="L22" s="388">
        <f t="shared" si="1"/>
        <v>1161</v>
      </c>
      <c r="M22" s="759"/>
      <c r="N22" s="760"/>
    </row>
    <row r="23" spans="1:14">
      <c r="A23" s="371">
        <v>12</v>
      </c>
      <c r="B23" s="379" t="s">
        <v>898</v>
      </c>
      <c r="C23" s="387">
        <v>712</v>
      </c>
      <c r="D23" s="387">
        <v>142</v>
      </c>
      <c r="E23" s="387">
        <v>0</v>
      </c>
      <c r="F23" s="321">
        <v>0</v>
      </c>
      <c r="G23" s="388">
        <f t="shared" si="0"/>
        <v>854</v>
      </c>
      <c r="H23" s="387">
        <v>712</v>
      </c>
      <c r="I23" s="387">
        <v>142</v>
      </c>
      <c r="J23" s="387">
        <v>0</v>
      </c>
      <c r="K23" s="321">
        <v>0</v>
      </c>
      <c r="L23" s="388">
        <f t="shared" si="1"/>
        <v>854</v>
      </c>
      <c r="M23" s="759"/>
      <c r="N23" s="760"/>
    </row>
    <row r="24" spans="1:14">
      <c r="A24" s="371">
        <v>13</v>
      </c>
      <c r="B24" s="379" t="s">
        <v>899</v>
      </c>
      <c r="C24" s="387">
        <v>520</v>
      </c>
      <c r="D24" s="387">
        <v>200</v>
      </c>
      <c r="E24" s="387">
        <v>0</v>
      </c>
      <c r="F24" s="321">
        <v>0</v>
      </c>
      <c r="G24" s="388">
        <f t="shared" si="0"/>
        <v>720</v>
      </c>
      <c r="H24" s="387">
        <v>520</v>
      </c>
      <c r="I24" s="387">
        <v>200</v>
      </c>
      <c r="J24" s="387">
        <v>0</v>
      </c>
      <c r="K24" s="321">
        <v>0</v>
      </c>
      <c r="L24" s="388">
        <f t="shared" si="1"/>
        <v>720</v>
      </c>
      <c r="M24" s="759"/>
      <c r="N24" s="760"/>
    </row>
    <row r="25" spans="1:14">
      <c r="A25" s="371">
        <v>14</v>
      </c>
      <c r="B25" s="379" t="s">
        <v>900</v>
      </c>
      <c r="C25" s="387">
        <v>625</v>
      </c>
      <c r="D25" s="387">
        <v>51</v>
      </c>
      <c r="E25" s="387">
        <v>11</v>
      </c>
      <c r="F25" s="321">
        <v>0</v>
      </c>
      <c r="G25" s="388">
        <f t="shared" si="0"/>
        <v>687</v>
      </c>
      <c r="H25" s="387">
        <v>625</v>
      </c>
      <c r="I25" s="387">
        <v>51</v>
      </c>
      <c r="J25" s="387">
        <v>11</v>
      </c>
      <c r="K25" s="321">
        <v>0</v>
      </c>
      <c r="L25" s="388">
        <f t="shared" si="1"/>
        <v>687</v>
      </c>
      <c r="M25" s="759"/>
      <c r="N25" s="760"/>
    </row>
    <row r="26" spans="1:14">
      <c r="A26" s="371">
        <v>15</v>
      </c>
      <c r="B26" s="379" t="s">
        <v>901</v>
      </c>
      <c r="C26" s="387">
        <v>182</v>
      </c>
      <c r="D26" s="387">
        <v>112</v>
      </c>
      <c r="E26" s="387">
        <v>0</v>
      </c>
      <c r="F26" s="321">
        <v>0</v>
      </c>
      <c r="G26" s="388">
        <f t="shared" si="0"/>
        <v>294</v>
      </c>
      <c r="H26" s="387">
        <v>182</v>
      </c>
      <c r="I26" s="387">
        <v>112</v>
      </c>
      <c r="J26" s="387">
        <v>0</v>
      </c>
      <c r="K26" s="321">
        <v>0</v>
      </c>
      <c r="L26" s="388">
        <f t="shared" si="1"/>
        <v>294</v>
      </c>
      <c r="M26" s="759"/>
      <c r="N26" s="760"/>
    </row>
    <row r="27" spans="1:14">
      <c r="A27" s="371">
        <v>16</v>
      </c>
      <c r="B27" s="379" t="s">
        <v>902</v>
      </c>
      <c r="C27" s="387">
        <v>186</v>
      </c>
      <c r="D27" s="387">
        <v>36</v>
      </c>
      <c r="E27" s="387">
        <v>0</v>
      </c>
      <c r="F27" s="321">
        <v>0</v>
      </c>
      <c r="G27" s="388">
        <f t="shared" si="0"/>
        <v>222</v>
      </c>
      <c r="H27" s="387">
        <v>186</v>
      </c>
      <c r="I27" s="387">
        <v>36</v>
      </c>
      <c r="J27" s="387">
        <v>0</v>
      </c>
      <c r="K27" s="321">
        <v>0</v>
      </c>
      <c r="L27" s="388">
        <f t="shared" si="1"/>
        <v>222</v>
      </c>
      <c r="M27" s="759"/>
      <c r="N27" s="760"/>
    </row>
    <row r="28" spans="1:14">
      <c r="A28" s="371">
        <v>17</v>
      </c>
      <c r="B28" s="379" t="s">
        <v>903</v>
      </c>
      <c r="C28" s="387">
        <v>1043</v>
      </c>
      <c r="D28" s="387">
        <v>54</v>
      </c>
      <c r="E28" s="387">
        <v>0</v>
      </c>
      <c r="F28" s="321">
        <v>0</v>
      </c>
      <c r="G28" s="388">
        <f t="shared" si="0"/>
        <v>1097</v>
      </c>
      <c r="H28" s="387">
        <v>1043</v>
      </c>
      <c r="I28" s="387">
        <v>54</v>
      </c>
      <c r="J28" s="387">
        <v>0</v>
      </c>
      <c r="K28" s="321">
        <v>0</v>
      </c>
      <c r="L28" s="388">
        <f t="shared" si="1"/>
        <v>1097</v>
      </c>
      <c r="M28" s="759"/>
      <c r="N28" s="760"/>
    </row>
    <row r="29" spans="1:14">
      <c r="A29" s="371">
        <v>18</v>
      </c>
      <c r="B29" s="379" t="s">
        <v>904</v>
      </c>
      <c r="C29" s="387">
        <v>702</v>
      </c>
      <c r="D29" s="387">
        <v>148</v>
      </c>
      <c r="E29" s="387">
        <v>0</v>
      </c>
      <c r="F29" s="321">
        <v>0</v>
      </c>
      <c r="G29" s="388">
        <f t="shared" si="0"/>
        <v>850</v>
      </c>
      <c r="H29" s="387">
        <v>702</v>
      </c>
      <c r="I29" s="387">
        <v>148</v>
      </c>
      <c r="J29" s="387">
        <v>0</v>
      </c>
      <c r="K29" s="321">
        <v>0</v>
      </c>
      <c r="L29" s="388">
        <f t="shared" si="1"/>
        <v>850</v>
      </c>
      <c r="M29" s="759"/>
      <c r="N29" s="760"/>
    </row>
    <row r="30" spans="1:14">
      <c r="A30" s="371">
        <v>19</v>
      </c>
      <c r="B30" s="379" t="s">
        <v>905</v>
      </c>
      <c r="C30" s="387">
        <v>1072</v>
      </c>
      <c r="D30" s="387">
        <v>68</v>
      </c>
      <c r="E30" s="387">
        <v>17</v>
      </c>
      <c r="F30" s="321">
        <v>0</v>
      </c>
      <c r="G30" s="388">
        <f t="shared" si="0"/>
        <v>1157</v>
      </c>
      <c r="H30" s="387">
        <v>1072</v>
      </c>
      <c r="I30" s="387">
        <v>68</v>
      </c>
      <c r="J30" s="387">
        <v>17</v>
      </c>
      <c r="K30" s="321">
        <v>0</v>
      </c>
      <c r="L30" s="388">
        <f t="shared" si="1"/>
        <v>1157</v>
      </c>
      <c r="M30" s="759"/>
      <c r="N30" s="760"/>
    </row>
    <row r="31" spans="1:14">
      <c r="A31" s="371">
        <v>20</v>
      </c>
      <c r="B31" s="379" t="s">
        <v>906</v>
      </c>
      <c r="C31" s="387">
        <v>684</v>
      </c>
      <c r="D31" s="387">
        <v>106</v>
      </c>
      <c r="E31" s="387">
        <v>0</v>
      </c>
      <c r="F31" s="321">
        <v>0</v>
      </c>
      <c r="G31" s="388">
        <f t="shared" si="0"/>
        <v>790</v>
      </c>
      <c r="H31" s="387">
        <v>684</v>
      </c>
      <c r="I31" s="387">
        <v>106</v>
      </c>
      <c r="J31" s="387">
        <v>0</v>
      </c>
      <c r="K31" s="321">
        <v>0</v>
      </c>
      <c r="L31" s="388">
        <f t="shared" si="1"/>
        <v>790</v>
      </c>
      <c r="M31" s="759"/>
      <c r="N31" s="760"/>
    </row>
    <row r="32" spans="1:14">
      <c r="A32" s="371">
        <v>21</v>
      </c>
      <c r="B32" s="379" t="s">
        <v>907</v>
      </c>
      <c r="C32" s="387">
        <v>901</v>
      </c>
      <c r="D32" s="387">
        <v>152</v>
      </c>
      <c r="E32" s="387">
        <v>0</v>
      </c>
      <c r="F32" s="321">
        <v>0</v>
      </c>
      <c r="G32" s="388">
        <f t="shared" si="0"/>
        <v>1053</v>
      </c>
      <c r="H32" s="387">
        <v>901</v>
      </c>
      <c r="I32" s="387">
        <v>152</v>
      </c>
      <c r="J32" s="387">
        <v>0</v>
      </c>
      <c r="K32" s="321">
        <v>0</v>
      </c>
      <c r="L32" s="388">
        <f t="shared" si="1"/>
        <v>1053</v>
      </c>
      <c r="M32" s="759"/>
      <c r="N32" s="760"/>
    </row>
    <row r="33" spans="1:14">
      <c r="A33" s="371">
        <v>22</v>
      </c>
      <c r="B33" s="379" t="s">
        <v>908</v>
      </c>
      <c r="C33" s="387">
        <v>288</v>
      </c>
      <c r="D33" s="387">
        <v>120</v>
      </c>
      <c r="E33" s="387">
        <v>0</v>
      </c>
      <c r="F33" s="321">
        <v>0</v>
      </c>
      <c r="G33" s="388">
        <f t="shared" si="0"/>
        <v>408</v>
      </c>
      <c r="H33" s="387">
        <v>288</v>
      </c>
      <c r="I33" s="387">
        <v>120</v>
      </c>
      <c r="J33" s="387">
        <v>0</v>
      </c>
      <c r="K33" s="321">
        <v>0</v>
      </c>
      <c r="L33" s="388">
        <f t="shared" si="1"/>
        <v>408</v>
      </c>
      <c r="M33" s="759"/>
      <c r="N33" s="760"/>
    </row>
    <row r="34" spans="1:14">
      <c r="A34" s="371">
        <v>23</v>
      </c>
      <c r="B34" s="379" t="s">
        <v>909</v>
      </c>
      <c r="C34" s="387">
        <v>787</v>
      </c>
      <c r="D34" s="387">
        <v>175</v>
      </c>
      <c r="E34" s="387">
        <v>7</v>
      </c>
      <c r="F34" s="321">
        <v>0</v>
      </c>
      <c r="G34" s="388">
        <f t="shared" si="0"/>
        <v>969</v>
      </c>
      <c r="H34" s="387">
        <v>787</v>
      </c>
      <c r="I34" s="387">
        <v>175</v>
      </c>
      <c r="J34" s="387">
        <v>7</v>
      </c>
      <c r="K34" s="321">
        <v>0</v>
      </c>
      <c r="L34" s="388">
        <f t="shared" si="1"/>
        <v>969</v>
      </c>
      <c r="M34" s="759"/>
      <c r="N34" s="760"/>
    </row>
    <row r="35" spans="1:14">
      <c r="A35" s="371">
        <v>24</v>
      </c>
      <c r="B35" s="379" t="s">
        <v>910</v>
      </c>
      <c r="C35" s="387">
        <v>827</v>
      </c>
      <c r="D35" s="387">
        <v>123</v>
      </c>
      <c r="E35" s="387">
        <v>0</v>
      </c>
      <c r="F35" s="321">
        <v>0</v>
      </c>
      <c r="G35" s="388">
        <f t="shared" si="0"/>
        <v>950</v>
      </c>
      <c r="H35" s="387">
        <v>827</v>
      </c>
      <c r="I35" s="387">
        <v>123</v>
      </c>
      <c r="J35" s="387">
        <v>0</v>
      </c>
      <c r="K35" s="321">
        <v>0</v>
      </c>
      <c r="L35" s="388">
        <f t="shared" si="1"/>
        <v>950</v>
      </c>
      <c r="M35" s="759"/>
      <c r="N35" s="760"/>
    </row>
    <row r="36" spans="1:14">
      <c r="A36" s="371">
        <v>25</v>
      </c>
      <c r="B36" s="379" t="s">
        <v>911</v>
      </c>
      <c r="C36" s="387">
        <v>518</v>
      </c>
      <c r="D36" s="387">
        <v>64</v>
      </c>
      <c r="E36" s="387">
        <v>0</v>
      </c>
      <c r="F36" s="321">
        <v>0</v>
      </c>
      <c r="G36" s="388">
        <f t="shared" si="0"/>
        <v>582</v>
      </c>
      <c r="H36" s="387">
        <v>518</v>
      </c>
      <c r="I36" s="387">
        <v>64</v>
      </c>
      <c r="J36" s="387">
        <v>0</v>
      </c>
      <c r="K36" s="321">
        <v>0</v>
      </c>
      <c r="L36" s="388">
        <f t="shared" si="1"/>
        <v>582</v>
      </c>
      <c r="M36" s="759"/>
      <c r="N36" s="760"/>
    </row>
    <row r="37" spans="1:14">
      <c r="A37" s="371">
        <v>26</v>
      </c>
      <c r="B37" s="379" t="s">
        <v>912</v>
      </c>
      <c r="C37" s="387">
        <v>530</v>
      </c>
      <c r="D37" s="387">
        <v>813</v>
      </c>
      <c r="E37" s="387">
        <v>14</v>
      </c>
      <c r="F37" s="321">
        <v>0</v>
      </c>
      <c r="G37" s="388">
        <f t="shared" si="0"/>
        <v>1357</v>
      </c>
      <c r="H37" s="387">
        <v>530</v>
      </c>
      <c r="I37" s="387">
        <v>813</v>
      </c>
      <c r="J37" s="387">
        <v>14</v>
      </c>
      <c r="K37" s="321">
        <v>0</v>
      </c>
      <c r="L37" s="388">
        <f t="shared" si="1"/>
        <v>1357</v>
      </c>
      <c r="M37" s="759"/>
      <c r="N37" s="760"/>
    </row>
    <row r="38" spans="1:14">
      <c r="A38" s="371">
        <v>27</v>
      </c>
      <c r="B38" s="379" t="s">
        <v>913</v>
      </c>
      <c r="C38" s="387">
        <v>844</v>
      </c>
      <c r="D38" s="387">
        <v>53</v>
      </c>
      <c r="E38" s="387">
        <v>14</v>
      </c>
      <c r="F38" s="321">
        <v>0</v>
      </c>
      <c r="G38" s="388">
        <f t="shared" si="0"/>
        <v>911</v>
      </c>
      <c r="H38" s="387">
        <v>844</v>
      </c>
      <c r="I38" s="387">
        <v>53</v>
      </c>
      <c r="J38" s="387">
        <v>14</v>
      </c>
      <c r="K38" s="321">
        <v>0</v>
      </c>
      <c r="L38" s="388">
        <f t="shared" si="1"/>
        <v>911</v>
      </c>
      <c r="M38" s="759"/>
      <c r="N38" s="760"/>
    </row>
    <row r="39" spans="1:14">
      <c r="A39" s="371">
        <v>28</v>
      </c>
      <c r="B39" s="379" t="s">
        <v>914</v>
      </c>
      <c r="C39" s="387">
        <v>1167</v>
      </c>
      <c r="D39" s="387">
        <v>113</v>
      </c>
      <c r="E39" s="387">
        <v>9</v>
      </c>
      <c r="F39" s="321">
        <v>0</v>
      </c>
      <c r="G39" s="388">
        <f t="shared" si="0"/>
        <v>1289</v>
      </c>
      <c r="H39" s="387">
        <v>1167</v>
      </c>
      <c r="I39" s="387">
        <v>113</v>
      </c>
      <c r="J39" s="387">
        <v>9</v>
      </c>
      <c r="K39" s="321">
        <v>0</v>
      </c>
      <c r="L39" s="388">
        <f t="shared" si="1"/>
        <v>1289</v>
      </c>
      <c r="M39" s="759"/>
      <c r="N39" s="760"/>
    </row>
    <row r="40" spans="1:14">
      <c r="A40" s="371">
        <v>29</v>
      </c>
      <c r="B40" s="379" t="s">
        <v>915</v>
      </c>
      <c r="C40" s="387">
        <v>487</v>
      </c>
      <c r="D40" s="387">
        <v>503</v>
      </c>
      <c r="E40" s="387">
        <v>11</v>
      </c>
      <c r="F40" s="321">
        <v>0</v>
      </c>
      <c r="G40" s="388">
        <f t="shared" si="0"/>
        <v>1001</v>
      </c>
      <c r="H40" s="387">
        <v>487</v>
      </c>
      <c r="I40" s="387">
        <v>503</v>
      </c>
      <c r="J40" s="387">
        <v>11</v>
      </c>
      <c r="K40" s="321">
        <v>0</v>
      </c>
      <c r="L40" s="388">
        <f t="shared" si="1"/>
        <v>1001</v>
      </c>
      <c r="M40" s="759"/>
      <c r="N40" s="760"/>
    </row>
    <row r="41" spans="1:14">
      <c r="A41" s="371">
        <v>30</v>
      </c>
      <c r="B41" s="379" t="s">
        <v>916</v>
      </c>
      <c r="C41" s="387">
        <v>1278</v>
      </c>
      <c r="D41" s="387">
        <v>198</v>
      </c>
      <c r="E41" s="387">
        <v>37</v>
      </c>
      <c r="F41" s="321">
        <v>0</v>
      </c>
      <c r="G41" s="388">
        <f t="shared" si="0"/>
        <v>1513</v>
      </c>
      <c r="H41" s="387">
        <v>1278</v>
      </c>
      <c r="I41" s="387">
        <v>198</v>
      </c>
      <c r="J41" s="387">
        <v>37</v>
      </c>
      <c r="K41" s="321">
        <v>0</v>
      </c>
      <c r="L41" s="388">
        <f t="shared" si="1"/>
        <v>1513</v>
      </c>
      <c r="M41" s="759"/>
      <c r="N41" s="760"/>
    </row>
    <row r="42" spans="1:14">
      <c r="A42" s="371">
        <v>31</v>
      </c>
      <c r="B42" s="379" t="s">
        <v>917</v>
      </c>
      <c r="C42" s="387">
        <v>1330</v>
      </c>
      <c r="D42" s="387">
        <v>216</v>
      </c>
      <c r="E42" s="387">
        <v>0</v>
      </c>
      <c r="F42" s="321">
        <v>0</v>
      </c>
      <c r="G42" s="388">
        <f t="shared" si="0"/>
        <v>1546</v>
      </c>
      <c r="H42" s="387">
        <v>1330</v>
      </c>
      <c r="I42" s="387">
        <v>216</v>
      </c>
      <c r="J42" s="387">
        <v>0</v>
      </c>
      <c r="K42" s="321">
        <v>0</v>
      </c>
      <c r="L42" s="388">
        <f t="shared" si="1"/>
        <v>1546</v>
      </c>
      <c r="M42" s="759"/>
      <c r="N42" s="760"/>
    </row>
    <row r="43" spans="1:14">
      <c r="A43" s="371">
        <v>32</v>
      </c>
      <c r="B43" s="379" t="s">
        <v>918</v>
      </c>
      <c r="C43" s="387">
        <v>629</v>
      </c>
      <c r="D43" s="387">
        <v>342</v>
      </c>
      <c r="E43" s="387">
        <v>20</v>
      </c>
      <c r="F43" s="321">
        <v>0</v>
      </c>
      <c r="G43" s="388">
        <f t="shared" si="0"/>
        <v>991</v>
      </c>
      <c r="H43" s="387">
        <v>629</v>
      </c>
      <c r="I43" s="387">
        <v>342</v>
      </c>
      <c r="J43" s="387">
        <v>20</v>
      </c>
      <c r="K43" s="321">
        <v>0</v>
      </c>
      <c r="L43" s="388">
        <f t="shared" si="1"/>
        <v>991</v>
      </c>
      <c r="M43" s="759"/>
      <c r="N43" s="760"/>
    </row>
    <row r="44" spans="1:14" s="14" customFormat="1">
      <c r="A44" s="554"/>
      <c r="B44" s="380" t="s">
        <v>86</v>
      </c>
      <c r="C44" s="325">
        <f>SUM(C12:C43)</f>
        <v>22176</v>
      </c>
      <c r="D44" s="325">
        <f>SUM(D12:D43)</f>
        <v>4699</v>
      </c>
      <c r="E44" s="325">
        <f>SUM(E12:E43)</f>
        <v>209</v>
      </c>
      <c r="F44" s="325">
        <f>SUM(F12:F43)</f>
        <v>0</v>
      </c>
      <c r="G44" s="562">
        <f t="shared" si="0"/>
        <v>27084</v>
      </c>
      <c r="H44" s="325">
        <f>SUM(H12:H43)</f>
        <v>22176</v>
      </c>
      <c r="I44" s="325">
        <f>SUM(I12:I43)</f>
        <v>4699</v>
      </c>
      <c r="J44" s="325">
        <f>SUM(J12:J43)</f>
        <v>209</v>
      </c>
      <c r="K44" s="325">
        <f>SUM(K12:K43)</f>
        <v>0</v>
      </c>
      <c r="L44" s="562">
        <f t="shared" si="1"/>
        <v>27084</v>
      </c>
      <c r="M44" s="761"/>
      <c r="N44" s="762"/>
    </row>
    <row r="45" spans="1:14">
      <c r="A45" s="11"/>
      <c r="B45" s="12"/>
      <c r="C45" s="12"/>
      <c r="D45" s="12"/>
      <c r="E45" s="12"/>
      <c r="F45" s="12"/>
      <c r="G45" s="12"/>
      <c r="H45" s="12"/>
      <c r="I45" s="12"/>
      <c r="J45" s="12"/>
      <c r="K45" s="12"/>
      <c r="L45" s="12"/>
      <c r="M45" s="12"/>
    </row>
    <row r="46" spans="1:14">
      <c r="A46" s="10" t="s">
        <v>8</v>
      </c>
    </row>
    <row r="47" spans="1:14">
      <c r="A47" t="s">
        <v>9</v>
      </c>
    </row>
    <row r="48" spans="1:14">
      <c r="A48" t="s">
        <v>10</v>
      </c>
      <c r="J48" s="11" t="s">
        <v>11</v>
      </c>
      <c r="K48" s="11"/>
      <c r="L48" s="11" t="s">
        <v>11</v>
      </c>
    </row>
    <row r="49" spans="1:15">
      <c r="A49" s="15" t="s">
        <v>421</v>
      </c>
      <c r="J49" s="11"/>
      <c r="K49" s="11"/>
      <c r="L49" s="11"/>
    </row>
    <row r="50" spans="1:15">
      <c r="C50" s="15" t="s">
        <v>422</v>
      </c>
      <c r="E50" s="12"/>
      <c r="F50" s="12"/>
      <c r="G50" s="12"/>
      <c r="H50" s="12"/>
      <c r="I50" s="12"/>
      <c r="J50" s="12"/>
      <c r="K50" s="12"/>
      <c r="L50" s="12"/>
      <c r="M50" s="12"/>
    </row>
    <row r="51" spans="1:15">
      <c r="C51" s="578"/>
      <c r="D51" s="14"/>
      <c r="E51" s="14"/>
      <c r="F51" s="14"/>
      <c r="G51" s="623" t="s">
        <v>1079</v>
      </c>
      <c r="H51" s="623"/>
      <c r="I51" s="623"/>
      <c r="J51" s="623"/>
      <c r="K51" s="623"/>
      <c r="L51" s="12"/>
      <c r="M51" s="12"/>
    </row>
    <row r="52" spans="1:15" ht="15.6" customHeight="1">
      <c r="A52" s="13" t="s">
        <v>12</v>
      </c>
      <c r="B52" s="13"/>
      <c r="C52" s="13"/>
      <c r="D52" s="578"/>
      <c r="E52" s="578"/>
      <c r="F52" s="578"/>
      <c r="G52" s="675" t="s">
        <v>1058</v>
      </c>
      <c r="H52" s="675"/>
      <c r="I52" s="675"/>
      <c r="J52" s="675"/>
      <c r="K52" s="675"/>
      <c r="L52" s="517"/>
      <c r="M52" s="436"/>
      <c r="N52" s="436"/>
      <c r="O52" s="436"/>
    </row>
    <row r="53" spans="1:15" ht="15.6" customHeight="1">
      <c r="A53" s="436"/>
      <c r="B53" s="436"/>
      <c r="C53" s="436"/>
      <c r="D53" s="435"/>
      <c r="E53" s="435"/>
      <c r="F53" s="435"/>
      <c r="G53" s="435"/>
      <c r="H53" s="435"/>
      <c r="I53" s="435"/>
      <c r="J53" s="578"/>
      <c r="K53" s="578"/>
      <c r="L53" s="436"/>
      <c r="M53" s="436"/>
      <c r="N53" s="436"/>
    </row>
    <row r="54" spans="1:15" ht="15.75">
      <c r="A54" s="436"/>
      <c r="B54" s="436"/>
      <c r="C54" s="436"/>
      <c r="D54" s="624" t="s">
        <v>1081</v>
      </c>
      <c r="E54" s="624"/>
      <c r="F54" s="435"/>
      <c r="G54" s="435"/>
      <c r="H54" s="435"/>
      <c r="I54" s="435"/>
      <c r="J54" s="435"/>
      <c r="K54" s="435"/>
      <c r="L54" s="436"/>
      <c r="M54" s="436"/>
      <c r="N54" s="436"/>
    </row>
    <row r="55" spans="1:15">
      <c r="D55" s="14"/>
      <c r="E55" s="14"/>
      <c r="F55" s="34"/>
      <c r="G55" s="623" t="s">
        <v>1080</v>
      </c>
      <c r="H55" s="623"/>
      <c r="I55" s="623"/>
      <c r="J55" s="623"/>
      <c r="K55" s="623"/>
      <c r="L55" s="34"/>
      <c r="M55" s="34"/>
      <c r="N55" s="34"/>
    </row>
    <row r="56" spans="1:15">
      <c r="A56" s="754"/>
      <c r="B56" s="754"/>
      <c r="C56" s="754"/>
      <c r="D56" s="754"/>
      <c r="E56" s="754"/>
      <c r="F56" s="754"/>
      <c r="G56" s="754"/>
      <c r="H56" s="754"/>
      <c r="I56" s="754"/>
      <c r="J56" s="754"/>
      <c r="K56" s="754"/>
      <c r="L56" s="754"/>
      <c r="M56" s="754"/>
    </row>
  </sheetData>
  <mergeCells count="19">
    <mergeCell ref="L8:N8"/>
    <mergeCell ref="A7:B7"/>
    <mergeCell ref="M9:M10"/>
    <mergeCell ref="D1:I1"/>
    <mergeCell ref="A5:M5"/>
    <mergeCell ref="A3:M3"/>
    <mergeCell ref="A2:M2"/>
    <mergeCell ref="L1:M1"/>
    <mergeCell ref="B9:B10"/>
    <mergeCell ref="A9:A10"/>
    <mergeCell ref="A56:M56"/>
    <mergeCell ref="H9:L9"/>
    <mergeCell ref="C9:G9"/>
    <mergeCell ref="N9:N10"/>
    <mergeCell ref="M12:N44"/>
    <mergeCell ref="G51:K51"/>
    <mergeCell ref="G52:K52"/>
    <mergeCell ref="D54:E54"/>
    <mergeCell ref="G55:K55"/>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65</vt:i4>
      </vt:variant>
    </vt:vector>
  </HeadingPairs>
  <TitlesOfParts>
    <vt:vector size="136"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'AT-2B_DBT'!Print_Area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2020-05-04T13:21:11Z</cp:lastPrinted>
  <dcterms:created xsi:type="dcterms:W3CDTF">1996-10-14T23:33:28Z</dcterms:created>
  <dcterms:modified xsi:type="dcterms:W3CDTF">2020-06-04T16:09:04Z</dcterms:modified>
</cp:coreProperties>
</file>